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45" tabRatio="844" firstSheet="1" activeTab="1"/>
  </bookViews>
  <sheets>
    <sheet name="A lire en premier" sheetId="1" r:id="rId1"/>
    <sheet name="Infos pour l'année en cours" sheetId="2" r:id="rId2"/>
    <sheet name="septembre" sheetId="3" r:id="rId3"/>
    <sheet name="octobre" sheetId="4" r:id="rId4"/>
    <sheet name="Novembre" sheetId="5" r:id="rId5"/>
    <sheet name="Décembre" sheetId="6" r:id="rId6"/>
    <sheet name="Janvier" sheetId="7" r:id="rId7"/>
    <sheet name="Février" sheetId="8" r:id="rId8"/>
    <sheet name="Mars" sheetId="9" r:id="rId9"/>
    <sheet name="Avril" sheetId="10" r:id="rId10"/>
    <sheet name="Mai" sheetId="11" r:id="rId11"/>
    <sheet name="Juin" sheetId="12" r:id="rId12"/>
    <sheet name="Juillet" sheetId="13" r:id="rId13"/>
    <sheet name="Feuil1" sheetId="14" state="hidden" r:id="rId14"/>
    <sheet name="Calendrier 2014-2015" sheetId="15" state="hidden" r:id="rId15"/>
  </sheets>
  <definedNames/>
  <calcPr fullCalcOnLoad="1"/>
</workbook>
</file>

<file path=xl/sharedStrings.xml><?xml version="1.0" encoding="utf-8"?>
<sst xmlns="http://schemas.openxmlformats.org/spreadsheetml/2006/main" count="376" uniqueCount="78">
  <si>
    <t>nbre de 1/2 journée dans le mois</t>
  </si>
  <si>
    <t>nombre de mercredis</t>
  </si>
  <si>
    <t>nombre d'élèves</t>
  </si>
  <si>
    <t>nbre d'absences</t>
  </si>
  <si>
    <t>nbre d'absences le mercredi</t>
  </si>
  <si>
    <t>pourcentages de présences sans les mercredis</t>
  </si>
  <si>
    <t>pourcentages de présences les mercredis</t>
  </si>
  <si>
    <t>pourcentage de présence total</t>
  </si>
  <si>
    <t>Mater</t>
  </si>
  <si>
    <t>CP CE</t>
  </si>
  <si>
    <t>CM</t>
  </si>
  <si>
    <t>TOTAL</t>
  </si>
  <si>
    <t>N°</t>
  </si>
  <si>
    <t>Enseignant</t>
  </si>
  <si>
    <t>Niveau</t>
  </si>
  <si>
    <t>Effectif</t>
  </si>
  <si>
    <t>Mois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</si>
  <si>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</si>
  <si>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</si>
  <si>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</si>
  <si>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</si>
  <si>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</si>
  <si>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</si>
  <si>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</si>
  <si>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</si>
  <si>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</si>
  <si>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samedi</t>
  </si>
  <si>
    <t>lundi</t>
  </si>
  <si>
    <t>jeudi</t>
  </si>
  <si>
    <t>dimanche</t>
  </si>
  <si>
    <t>mercredi</t>
  </si>
  <si>
    <t>vendredi</t>
  </si>
  <si>
    <t>mardi</t>
  </si>
  <si>
    <t>Nb lundi</t>
  </si>
  <si>
    <t>Nb mardi</t>
  </si>
  <si>
    <t>Nb mercredi</t>
  </si>
  <si>
    <t>Nb jeudi</t>
  </si>
  <si>
    <t>Nb vendredi</t>
  </si>
  <si>
    <t>Nb samedi</t>
  </si>
  <si>
    <t>1/2 journées semaine</t>
  </si>
  <si>
    <t>1/2 journées + mercredi</t>
  </si>
  <si>
    <t>1/2 journées + samedi</t>
  </si>
  <si>
    <t>Classe</t>
  </si>
  <si>
    <t>Inscrits</t>
  </si>
  <si>
    <t>Présences possibles</t>
  </si>
  <si>
    <t>Total école</t>
  </si>
  <si>
    <t>% présences Total</t>
  </si>
  <si>
    <t>Fréquentation scolaire</t>
  </si>
  <si>
    <t>Demi-journées :</t>
  </si>
  <si>
    <t>A lire en premier :</t>
  </si>
  <si>
    <t>C'est la notice d'utilisation de ce classeur. Vous êtes en train de la lire.</t>
  </si>
  <si>
    <t>Pour éviter toute manipulation hasardeuse, les cellules qui contiennent des formules de calcul sont protégées. Cependant, si vous voulez y accéder, il suffit d'ôter la protection de la feuille. Il n'y a pas de mot de passe. Pensez à remettre la protection si vous le jugez nécessaire.</t>
  </si>
  <si>
    <t>Mise en garde :</t>
  </si>
  <si>
    <r>
      <t xml:space="preserve">Nombre </t>
    </r>
    <r>
      <rPr>
        <b/>
        <sz val="9"/>
        <rFont val="Arial"/>
        <family val="2"/>
      </rPr>
      <t>Total</t>
    </r>
    <r>
      <rPr>
        <sz val="9"/>
        <rFont val="Arial"/>
        <family val="2"/>
      </rPr>
      <t xml:space="preserve"> d'absences</t>
    </r>
  </si>
  <si>
    <t>Feuilles mensuelles :</t>
  </si>
  <si>
    <t>Commentaires</t>
  </si>
  <si>
    <t>Le présent classeur contient plusieurs feuilles (voir les onglets en bas de cet écran):</t>
  </si>
  <si>
    <t>Les cellules à renseigner ont un arrière-plan jaune pâle ou saumon pour les éventuels commentaires. Ensuite, c'est automatique !</t>
  </si>
  <si>
    <t>Infos pour l'année
en cours :</t>
  </si>
  <si>
    <r>
      <t xml:space="preserve">Année scolaire  </t>
    </r>
    <r>
      <rPr>
        <b/>
        <sz val="12"/>
        <color indexed="9"/>
        <rFont val="Calibri"/>
        <family val="2"/>
      </rPr>
      <t>.</t>
    </r>
  </si>
  <si>
    <t>Demi-journées travaillées</t>
  </si>
  <si>
    <r>
      <t>A faire en premier :</t>
    </r>
    <r>
      <rPr>
        <sz val="12"/>
        <color indexed="8"/>
        <rFont val="Calibri"/>
        <family val="2"/>
      </rPr>
      <t xml:space="preserve">
Indiquer l'année en cours et le nombre de demi-journées travaillées chaque mois.
Renseigner la liste des classes avec les noms des enseignants et les effectifs d'élèves.</t>
    </r>
  </si>
  <si>
    <t>Niveau de classe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</si>
  <si>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</si>
  <si>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</si>
  <si>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</si>
  <si>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</si>
  <si>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</si>
  <si>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</si>
  <si>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</si>
  <si>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</si>
  <si>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</si>
  <si>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Juillet</t>
  </si>
  <si>
    <r>
      <t>C'est là que vous devez renseigne</t>
    </r>
    <r>
      <rPr>
        <sz val="11"/>
        <color indexed="8"/>
        <rFont val="Calibri"/>
        <family val="2"/>
      </rPr>
      <t>r les informations concernant</t>
    </r>
    <r>
      <rPr>
        <b/>
        <sz val="11"/>
        <color indexed="8"/>
        <rFont val="Calibri"/>
        <family val="2"/>
      </rPr>
      <t xml:space="preserve"> le nombre de demi-journées travaillées (dont les mercredis)</t>
    </r>
    <r>
      <rPr>
        <sz val="11"/>
        <color indexed="8"/>
        <rFont val="Calibri"/>
        <family val="2"/>
      </rPr>
      <t xml:space="preserve"> et </t>
    </r>
    <r>
      <rPr>
        <b/>
        <sz val="11"/>
        <color indexed="8"/>
        <rFont val="Calibri"/>
        <family val="2"/>
      </rPr>
      <t>les données des classes de l'école (niveau, nom de l'enseignant, effectif</t>
    </r>
    <r>
      <rPr>
        <sz val="11"/>
        <color theme="1"/>
        <rFont val="Calibri"/>
        <family val="2"/>
      </rPr>
      <t>).
Cette saisie est réalisée une seule fois pour l'année : il est néanmoins possible d'y revenir pour ajuster les effectifs en cours d'année.</t>
    </r>
  </si>
  <si>
    <r>
      <t xml:space="preserve">Dans chaque feuille mensuelle, les deux colonnes en jaune pâle sont à renseigner à partir des absences contatées. Dans la première, entrez le </t>
    </r>
    <r>
      <rPr>
        <b/>
        <sz val="11"/>
        <color indexed="8"/>
        <rFont val="Calibri"/>
        <family val="2"/>
      </rPr>
      <t xml:space="preserve">nombre </t>
    </r>
    <r>
      <rPr>
        <b/>
        <u val="single"/>
        <sz val="11"/>
        <color indexed="8"/>
        <rFont val="Calibri"/>
        <family val="2"/>
      </rPr>
      <t>total</t>
    </r>
    <r>
      <rPr>
        <b/>
        <sz val="11"/>
        <color indexed="8"/>
        <rFont val="Calibri"/>
        <family val="2"/>
      </rPr>
      <t xml:space="preserve"> d'absences pour le mois</t>
    </r>
    <r>
      <rPr>
        <sz val="11"/>
        <color theme="1"/>
        <rFont val="Calibri"/>
        <family val="2"/>
      </rPr>
      <t xml:space="preserve"> ;
dans la seconde, le </t>
    </r>
    <r>
      <rPr>
        <b/>
        <sz val="11"/>
        <color indexed="8"/>
        <rFont val="Calibri"/>
        <family val="2"/>
      </rPr>
      <t>nombre d'absences des mercredis</t>
    </r>
    <r>
      <rPr>
        <sz val="11"/>
        <color theme="1"/>
        <rFont val="Calibri"/>
        <family val="2"/>
      </rPr>
      <t>. Le reste se calcule tout seul.
Une colonne de commentaires est également disponible en fin de tableau.</t>
    </r>
  </si>
  <si>
    <t>Suivi de la fréquentation scolaire</t>
  </si>
  <si>
    <t>Merci aux directeurs d'école qui ont eu l'initiative de ce classeur
et aux personnes qui y ont apporté quelques ajustements par la suite.</t>
  </si>
  <si>
    <t>2019- 2020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</si>
</sst>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mmmm"/>
    <numFmt numFmtId="173" formatCode="dddd"/>
    <numFmt numFmtId="174" formatCode="0.0%"/>
    <numFmt numFmtId="175" formatCode="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24"/>
      <color indexed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8"/>
      <name val="Calibri"/>
      <family val="2"/>
    </font>
    <font>
      <b/>
      <sz val="12"/>
      <color indexed="20"/>
      <name val="Arial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20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2"/>
      <color indexed="9"/>
      <name val="Calibri"/>
      <family val="2"/>
    </font>
    <font>
      <sz val="11.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>
        <color indexed="8"/>
      </right>
      <top style="medium"/>
      <bottom style="hair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0" borderId="2" applyNumberFormat="0" applyFill="0" applyAlignment="0" applyProtection="0"/>
    <xf numFmtId="0" fontId="1" fillId="24" borderId="3" applyNumberFormat="0" applyFont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47" fillId="23" borderId="4" applyNumberFormat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3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</cellStyleXfs>
  <cellXfs count="142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0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/>
    </xf>
    <xf numFmtId="0" fontId="8" fillId="31" borderId="19" xfId="0" applyFont="1" applyFill="1" applyBorder="1" applyAlignment="1" applyProtection="1">
      <alignment horizontal="center" vertical="center"/>
      <protection/>
    </xf>
    <xf numFmtId="0" fontId="8" fillId="31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31" borderId="21" xfId="0" applyFont="1" applyFill="1" applyBorder="1" applyAlignment="1" applyProtection="1">
      <alignment horizontal="center" vertical="center"/>
      <protection/>
    </xf>
    <xf numFmtId="0" fontId="8" fillId="32" borderId="22" xfId="0" applyFont="1" applyFill="1" applyBorder="1" applyAlignment="1" applyProtection="1">
      <alignment horizontal="right" vertical="center" wrapText="1"/>
      <protection/>
    </xf>
    <xf numFmtId="0" fontId="0" fillId="31" borderId="23" xfId="0" applyFill="1" applyBorder="1" applyAlignment="1" applyProtection="1">
      <alignment horizontal="center" vertical="center"/>
      <protection/>
    </xf>
    <xf numFmtId="0" fontId="0" fillId="31" borderId="14" xfId="0" applyFill="1" applyBorder="1" applyAlignment="1" applyProtection="1">
      <alignment horizontal="center" vertical="center"/>
      <protection/>
    </xf>
    <xf numFmtId="0" fontId="4" fillId="33" borderId="24" xfId="52" applyFill="1" applyBorder="1" applyAlignment="1" applyProtection="1">
      <alignment horizontal="center" vertical="center"/>
      <protection locked="0"/>
    </xf>
    <xf numFmtId="0" fontId="4" fillId="33" borderId="25" xfId="52" applyFill="1" applyBorder="1" applyAlignment="1" applyProtection="1">
      <alignment horizontal="center" vertical="center"/>
      <protection locked="0"/>
    </xf>
    <xf numFmtId="0" fontId="4" fillId="33" borderId="26" xfId="52" applyFill="1" applyBorder="1" applyAlignment="1" applyProtection="1">
      <alignment horizontal="center" vertical="center"/>
      <protection locked="0"/>
    </xf>
    <xf numFmtId="0" fontId="2" fillId="32" borderId="23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4" xfId="0" applyFont="1" applyFill="1" applyBorder="1" applyAlignment="1" applyProtection="1">
      <alignment horizontal="center" vertical="center"/>
      <protection/>
    </xf>
    <xf numFmtId="0" fontId="8" fillId="31" borderId="2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right" vertical="center"/>
      <protection/>
    </xf>
    <xf numFmtId="0" fontId="2" fillId="34" borderId="29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3" borderId="28" xfId="0" applyFont="1" applyFill="1" applyBorder="1" applyAlignment="1" applyProtection="1">
      <alignment horizontal="right" vertical="center" wrapText="1"/>
      <protection/>
    </xf>
    <xf numFmtId="0" fontId="2" fillId="3" borderId="29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2" fillId="8" borderId="28" xfId="0" applyFont="1" applyFill="1" applyBorder="1" applyAlignment="1" applyProtection="1">
      <alignment horizontal="right" vertical="center" wrapText="1"/>
      <protection/>
    </xf>
    <xf numFmtId="0" fontId="2" fillId="8" borderId="29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6" fillId="0" borderId="0" xfId="52" applyFont="1" applyBorder="1" applyAlignment="1" applyProtection="1">
      <alignment horizontal="right" vertical="center"/>
      <protection/>
    </xf>
    <xf numFmtId="0" fontId="16" fillId="0" borderId="0" xfId="52" applyFont="1" applyBorder="1" applyAlignment="1" applyProtection="1">
      <alignment horizontal="left" vertical="center"/>
      <protection/>
    </xf>
    <xf numFmtId="0" fontId="4" fillId="0" borderId="0" xfId="52" applyBorder="1" applyAlignment="1" applyProtection="1">
      <alignment vertical="center"/>
      <protection/>
    </xf>
    <xf numFmtId="0" fontId="4" fillId="0" borderId="0" xfId="52" applyAlignment="1" applyProtection="1">
      <alignment vertical="center"/>
      <protection/>
    </xf>
    <xf numFmtId="0" fontId="4" fillId="0" borderId="0" xfId="52" applyFill="1" applyBorder="1" applyAlignment="1" applyProtection="1">
      <alignment horizontal="center" vertical="center"/>
      <protection/>
    </xf>
    <xf numFmtId="0" fontId="9" fillId="0" borderId="0" xfId="52" applyFont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Border="1" applyAlignment="1" applyProtection="1">
      <alignment horizontal="center" vertical="center"/>
      <protection/>
    </xf>
    <xf numFmtId="0" fontId="4" fillId="0" borderId="0" xfId="52" applyBorder="1" applyAlignment="1" applyProtection="1">
      <alignment horizontal="center" vertical="center"/>
      <protection/>
    </xf>
    <xf numFmtId="0" fontId="4" fillId="0" borderId="0" xfId="52" applyFont="1" applyFill="1" applyBorder="1" applyAlignment="1" applyProtection="1">
      <alignment horizontal="right"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  <xf numFmtId="0" fontId="4" fillId="0" borderId="0" xfId="52" applyFill="1" applyBorder="1" applyAlignment="1" applyProtection="1">
      <alignment vertical="center"/>
      <protection/>
    </xf>
    <xf numFmtId="0" fontId="14" fillId="0" borderId="0" xfId="52" applyFont="1" applyAlignment="1" applyProtection="1">
      <alignment horizontal="center" vertical="center"/>
      <protection/>
    </xf>
    <xf numFmtId="0" fontId="14" fillId="35" borderId="30" xfId="52" applyFont="1" applyFill="1" applyBorder="1" applyAlignment="1" applyProtection="1">
      <alignment horizontal="center" vertical="center" wrapText="1"/>
      <protection/>
    </xf>
    <xf numFmtId="0" fontId="14" fillId="35" borderId="31" xfId="52" applyFont="1" applyFill="1" applyBorder="1" applyAlignment="1" applyProtection="1">
      <alignment horizontal="center" vertical="center" wrapText="1"/>
      <protection/>
    </xf>
    <xf numFmtId="0" fontId="14" fillId="35" borderId="32" xfId="52" applyFont="1" applyFill="1" applyBorder="1" applyAlignment="1" applyProtection="1">
      <alignment horizontal="center" vertical="center" wrapText="1"/>
      <protection/>
    </xf>
    <xf numFmtId="0" fontId="14" fillId="35" borderId="22" xfId="0" applyFont="1" applyFill="1" applyBorder="1" applyAlignment="1" applyProtection="1">
      <alignment horizontal="center" vertical="center" wrapText="1"/>
      <protection/>
    </xf>
    <xf numFmtId="0" fontId="4" fillId="0" borderId="33" xfId="52" applyBorder="1" applyAlignment="1" applyProtection="1">
      <alignment horizontal="center" vertical="center"/>
      <protection/>
    </xf>
    <xf numFmtId="0" fontId="4" fillId="0" borderId="34" xfId="52" applyBorder="1" applyAlignment="1" applyProtection="1">
      <alignment horizontal="center" vertical="center"/>
      <protection/>
    </xf>
    <xf numFmtId="0" fontId="4" fillId="0" borderId="35" xfId="52" applyBorder="1" applyAlignment="1" applyProtection="1">
      <alignment horizontal="center" vertical="center"/>
      <protection/>
    </xf>
    <xf numFmtId="174" fontId="6" fillId="0" borderId="36" xfId="53" applyNumberFormat="1" applyFont="1" applyBorder="1" applyAlignment="1" applyProtection="1">
      <alignment horizontal="center" vertical="center"/>
      <protection/>
    </xf>
    <xf numFmtId="0" fontId="4" fillId="0" borderId="37" xfId="52" applyBorder="1" applyAlignment="1" applyProtection="1">
      <alignment horizontal="center" vertical="center"/>
      <protection/>
    </xf>
    <xf numFmtId="0" fontId="4" fillId="0" borderId="38" xfId="52" applyBorder="1" applyAlignment="1" applyProtection="1">
      <alignment horizontal="center" vertical="center"/>
      <protection/>
    </xf>
    <xf numFmtId="174" fontId="6" fillId="0" borderId="39" xfId="53" applyNumberFormat="1" applyFont="1" applyBorder="1" applyAlignment="1" applyProtection="1">
      <alignment horizontal="center" vertical="center"/>
      <protection/>
    </xf>
    <xf numFmtId="0" fontId="4" fillId="0" borderId="40" xfId="52" applyBorder="1" applyAlignment="1" applyProtection="1">
      <alignment horizontal="center" vertical="center"/>
      <protection/>
    </xf>
    <xf numFmtId="0" fontId="4" fillId="0" borderId="41" xfId="52" applyBorder="1" applyAlignment="1" applyProtection="1">
      <alignment horizontal="center" vertical="center"/>
      <protection/>
    </xf>
    <xf numFmtId="174" fontId="6" fillId="0" borderId="42" xfId="53" applyNumberFormat="1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6" fillId="3" borderId="31" xfId="52" applyFont="1" applyFill="1" applyBorder="1" applyAlignment="1" applyProtection="1">
      <alignment horizontal="center" vertical="center"/>
      <protection/>
    </xf>
    <xf numFmtId="0" fontId="6" fillId="3" borderId="32" xfId="52" applyFont="1" applyFill="1" applyBorder="1" applyAlignment="1" applyProtection="1">
      <alignment horizontal="center" vertical="center"/>
      <protection/>
    </xf>
    <xf numFmtId="174" fontId="6" fillId="3" borderId="32" xfId="52" applyNumberFormat="1" applyFont="1" applyFill="1" applyBorder="1" applyAlignment="1" applyProtection="1">
      <alignment horizontal="center" vertical="center"/>
      <protection/>
    </xf>
    <xf numFmtId="174" fontId="6" fillId="36" borderId="44" xfId="0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4" fillId="0" borderId="0" xfId="52" applyAlignment="1" applyProtection="1">
      <alignment horizontal="center" vertical="center"/>
      <protection/>
    </xf>
    <xf numFmtId="174" fontId="4" fillId="37" borderId="45" xfId="0" applyNumberFormat="1" applyFont="1" applyFill="1" applyBorder="1" applyAlignment="1" applyProtection="1">
      <alignment horizontal="center" vertical="center"/>
      <protection locked="0"/>
    </xf>
    <xf numFmtId="174" fontId="4" fillId="37" borderId="46" xfId="0" applyNumberFormat="1" applyFont="1" applyFill="1" applyBorder="1" applyAlignment="1" applyProtection="1">
      <alignment horizontal="center" vertical="center"/>
      <protection locked="0"/>
    </xf>
    <xf numFmtId="174" fontId="4" fillId="37" borderId="47" xfId="0" applyNumberFormat="1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right" vertical="center"/>
      <protection/>
    </xf>
    <xf numFmtId="0" fontId="51" fillId="38" borderId="0" xfId="0" applyFont="1" applyFill="1" applyBorder="1" applyAlignment="1" applyProtection="1">
      <alignment vertical="center" wrapText="1"/>
      <protection/>
    </xf>
    <xf numFmtId="0" fontId="0" fillId="31" borderId="48" xfId="0" applyFill="1" applyBorder="1" applyAlignment="1" applyProtection="1">
      <alignment horizontal="center" vertical="center"/>
      <protection/>
    </xf>
    <xf numFmtId="0" fontId="26" fillId="0" borderId="49" xfId="0" applyFont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26" fillId="0" borderId="53" xfId="0" applyFont="1" applyBorder="1" applyAlignment="1" applyProtection="1">
      <alignment horizontal="center" vertical="center"/>
      <protection locked="0"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54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34" borderId="29" xfId="0" applyFill="1" applyBorder="1" applyAlignment="1" applyProtection="1">
      <alignment horizontal="left" vertical="center"/>
      <protection/>
    </xf>
    <xf numFmtId="0" fontId="0" fillId="34" borderId="54" xfId="0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3" borderId="29" xfId="0" applyFill="1" applyBorder="1" applyAlignment="1" applyProtection="1">
      <alignment vertical="center" wrapText="1"/>
      <protection/>
    </xf>
    <xf numFmtId="0" fontId="0" fillId="3" borderId="54" xfId="0" applyFill="1" applyBorder="1" applyAlignment="1" applyProtection="1">
      <alignment vertical="center" wrapText="1"/>
      <protection/>
    </xf>
    <xf numFmtId="0" fontId="0" fillId="8" borderId="29" xfId="0" applyFill="1" applyBorder="1" applyAlignment="1" applyProtection="1">
      <alignment vertical="center" wrapText="1"/>
      <protection/>
    </xf>
    <xf numFmtId="0" fontId="0" fillId="8" borderId="54" xfId="0" applyFill="1" applyBorder="1" applyAlignment="1" applyProtection="1">
      <alignment vertical="center" wrapText="1"/>
      <protection/>
    </xf>
    <xf numFmtId="3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/>
    </xf>
    <xf numFmtId="0" fontId="8" fillId="3" borderId="29" xfId="0" applyFont="1" applyFill="1" applyBorder="1" applyAlignment="1" applyProtection="1">
      <alignment horizontal="center" vertical="center" wrapText="1"/>
      <protection/>
    </xf>
    <xf numFmtId="0" fontId="8" fillId="3" borderId="54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26" fillId="0" borderId="55" xfId="0" applyFont="1" applyFill="1" applyBorder="1" applyAlignment="1" applyProtection="1">
      <alignment horizontal="center" vertical="center" wrapText="1"/>
      <protection locked="0"/>
    </xf>
    <xf numFmtId="0" fontId="26" fillId="0" borderId="56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8" fillId="32" borderId="51" xfId="0" applyFont="1" applyFill="1" applyBorder="1" applyAlignment="1" applyProtection="1">
      <alignment horizontal="center" vertical="center" wrapText="1"/>
      <protection/>
    </xf>
    <xf numFmtId="0" fontId="8" fillId="32" borderId="57" xfId="0" applyFont="1" applyFill="1" applyBorder="1" applyAlignment="1" applyProtection="1">
      <alignment horizontal="center" vertical="center" wrapText="1"/>
      <protection/>
    </xf>
    <xf numFmtId="0" fontId="8" fillId="32" borderId="53" xfId="0" applyFont="1" applyFill="1" applyBorder="1" applyAlignment="1" applyProtection="1">
      <alignment horizontal="center" vertical="center" wrapText="1"/>
      <protection/>
    </xf>
    <xf numFmtId="0" fontId="8" fillId="32" borderId="58" xfId="0" applyFont="1" applyFill="1" applyBorder="1" applyAlignment="1" applyProtection="1">
      <alignment horizontal="center" vertical="center" wrapText="1"/>
      <protection/>
    </xf>
    <xf numFmtId="0" fontId="23" fillId="39" borderId="59" xfId="52" applyFont="1" applyFill="1" applyBorder="1" applyAlignment="1" applyProtection="1">
      <alignment horizontal="center" vertical="center"/>
      <protection/>
    </xf>
    <xf numFmtId="0" fontId="23" fillId="39" borderId="60" xfId="52" applyFont="1" applyFill="1" applyBorder="1" applyAlignment="1" applyProtection="1">
      <alignment horizontal="center" vertical="center"/>
      <protection/>
    </xf>
    <xf numFmtId="0" fontId="23" fillId="39" borderId="61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Alignment="1" applyProtection="1">
      <alignment horizontal="center" vertical="center"/>
      <protection/>
    </xf>
    <xf numFmtId="0" fontId="6" fillId="3" borderId="30" xfId="52" applyFont="1" applyFill="1" applyBorder="1" applyAlignment="1" applyProtection="1">
      <alignment horizontal="center" vertical="center"/>
      <protection/>
    </xf>
    <xf numFmtId="0" fontId="6" fillId="3" borderId="31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horizontal="left" vertical="center"/>
      <protection/>
    </xf>
    <xf numFmtId="175" fontId="9" fillId="0" borderId="0" xfId="52" applyNumberFormat="1" applyFont="1" applyFill="1" applyBorder="1" applyAlignment="1" applyProtection="1">
      <alignment horizontal="right" vertical="center"/>
      <protection/>
    </xf>
    <xf numFmtId="0" fontId="6" fillId="0" borderId="0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E1FFE1"/>
      <rgbColor rgb="00FFFF99"/>
      <rgbColor rgb="00CCECFF"/>
      <rgbColor rgb="00FFCCFF"/>
      <rgbColor rgb="00EAD5FF"/>
      <rgbColor rgb="00FFE6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.140625" style="21" customWidth="1"/>
    <col min="2" max="2" width="20.140625" style="21" customWidth="1"/>
    <col min="3" max="3" width="1.421875" style="21" customWidth="1"/>
    <col min="4" max="4" width="72.7109375" style="21" customWidth="1"/>
    <col min="5" max="5" width="29.00390625" style="21" customWidth="1"/>
    <col min="6" max="6" width="38.7109375" style="21" customWidth="1"/>
    <col min="7" max="16384" width="11.421875" style="21" customWidth="1"/>
  </cols>
  <sheetData>
    <row r="1" spans="2:5" ht="43.5" customHeight="1">
      <c r="B1" s="107" t="s">
        <v>75</v>
      </c>
      <c r="C1" s="107"/>
      <c r="D1" s="107"/>
      <c r="E1" s="107"/>
    </row>
    <row r="2" spans="2:5" ht="24" customHeight="1" thickBot="1">
      <c r="B2" s="108" t="s">
        <v>56</v>
      </c>
      <c r="C2" s="108"/>
      <c r="D2" s="108"/>
      <c r="E2" s="108"/>
    </row>
    <row r="3" spans="2:5" ht="35.25" customHeight="1" thickBot="1">
      <c r="B3" s="42" t="s">
        <v>49</v>
      </c>
      <c r="C3" s="43"/>
      <c r="D3" s="105" t="s">
        <v>50</v>
      </c>
      <c r="E3" s="106"/>
    </row>
    <row r="4" spans="1:5" s="38" customFormat="1" ht="9" customHeight="1" thickBot="1">
      <c r="A4" s="44"/>
      <c r="B4" s="45"/>
      <c r="C4" s="45"/>
      <c r="D4" s="45"/>
      <c r="E4" s="44"/>
    </row>
    <row r="5" spans="2:5" ht="66.75" customHeight="1" thickBot="1">
      <c r="B5" s="46" t="s">
        <v>58</v>
      </c>
      <c r="C5" s="47"/>
      <c r="D5" s="109" t="s">
        <v>73</v>
      </c>
      <c r="E5" s="110"/>
    </row>
    <row r="6" spans="1:6" s="38" customFormat="1" ht="9" customHeight="1" thickBot="1">
      <c r="A6" s="44"/>
      <c r="B6" s="45"/>
      <c r="C6" s="45"/>
      <c r="D6" s="45"/>
      <c r="E6" s="48"/>
      <c r="F6" s="49"/>
    </row>
    <row r="7" spans="2:5" ht="72.75" customHeight="1" thickBot="1">
      <c r="B7" s="50" t="s">
        <v>54</v>
      </c>
      <c r="C7" s="51"/>
      <c r="D7" s="111" t="s">
        <v>74</v>
      </c>
      <c r="E7" s="112"/>
    </row>
    <row r="8" spans="1:5" ht="12" customHeight="1">
      <c r="A8" s="52"/>
      <c r="B8" s="53"/>
      <c r="C8" s="53"/>
      <c r="D8" s="53"/>
      <c r="E8" s="52"/>
    </row>
    <row r="9" spans="1:5" ht="18.75" customHeight="1">
      <c r="A9" s="52"/>
      <c r="B9" s="54" t="s">
        <v>52</v>
      </c>
      <c r="C9" s="54"/>
      <c r="D9" s="54"/>
      <c r="E9" s="54"/>
    </row>
    <row r="10" spans="1:5" ht="31.5" customHeight="1">
      <c r="A10" s="52"/>
      <c r="B10" s="104" t="s">
        <v>51</v>
      </c>
      <c r="C10" s="104"/>
      <c r="D10" s="104"/>
      <c r="E10" s="104"/>
    </row>
    <row r="11" spans="2:4" ht="15" customHeight="1" thickBot="1">
      <c r="B11" s="55"/>
      <c r="C11" s="55"/>
      <c r="D11" s="55"/>
    </row>
    <row r="12" spans="2:4" ht="36.75" customHeight="1" thickBot="1">
      <c r="B12" s="55"/>
      <c r="C12" s="102" t="s">
        <v>76</v>
      </c>
      <c r="D12" s="103"/>
    </row>
  </sheetData>
  <sheetProtection sheet="1" objects="1" scenarios="1" selectLockedCells="1" selectUnlockedCells="1"/>
  <mergeCells count="7">
    <mergeCell ref="C12:D12"/>
    <mergeCell ref="B10:E10"/>
    <mergeCell ref="D3:E3"/>
    <mergeCell ref="B1:E1"/>
    <mergeCell ref="B2:E2"/>
    <mergeCell ref="D5:E5"/>
    <mergeCell ref="D7:E7"/>
  </mergeCells>
  <printOptions/>
  <pageMargins left="0.7" right="0.7" top="0.28" bottom="0.3" header="0.3" footer="0.3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cours'!B15="","",'Infos pour l''année en cours'!B15)</f>
        <v>Avril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cours'!C15="","",'Infos pour l''année en cours'!C15)</f>
        <v>18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42" right="0.52" top="0.58" bottom="0.78" header="0.61" footer="0.7875"/>
  <pageSetup firstPageNumber="1" useFirstPageNumber="1"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cours'!B16="","",'Infos pour l''année en cours'!B16)</f>
        <v>Mai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cours'!C16="","",'Infos pour l''année en cours'!C16)</f>
        <v>28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45" right="0.6" top="0.55" bottom="0.77" header="0.7875" footer="0.7875"/>
  <pageSetup firstPageNumber="1" useFirstPageNumber="1" fitToHeight="1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cours'!B17="","",'Infos pour l''année en cours'!B17)</f>
        <v>juin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cours'!C17="","",'Infos pour l''année en cours'!C17)</f>
        <v>34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47" right="0.63" top="0.66" bottom="0.78" header="0.74" footer="0.7875"/>
  <pageSetup firstPageNumber="1" useFirstPageNumber="1" fitToHeight="1" fitToWidth="1" horizontalDpi="300" verticalDpi="300" orientation="landscape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3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cours'!B18="","",'Infos pour l''année en cours'!B18)</f>
        <v>Juillet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cours'!C18="","",'Infos pour l''année en cours'!C18)</f>
        <v>4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44" right="0.54" top="0.75" bottom="1.025" header="0.7875" footer="0.7875"/>
  <pageSetup firstPageNumber="1" useFirstPageNumber="1" fitToHeight="1" fitToWidth="1" horizontalDpi="300" verticalDpi="3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D24" sqref="D24"/>
    </sheetView>
  </sheetViews>
  <sheetFormatPr defaultColWidth="11.421875" defaultRowHeight="15"/>
  <cols>
    <col min="4" max="4" width="11.28125" style="0" customWidth="1"/>
  </cols>
  <sheetData>
    <row r="2" ht="15">
      <c r="C2" s="1"/>
    </row>
    <row r="3" spans="2:12" ht="75">
      <c r="B3" s="2" t="s">
        <v>2</v>
      </c>
      <c r="C3" s="1" t="s">
        <v>0</v>
      </c>
      <c r="D3" s="2" t="s">
        <v>3</v>
      </c>
      <c r="E3" s="1" t="s">
        <v>1</v>
      </c>
      <c r="F3" s="2" t="s">
        <v>4</v>
      </c>
      <c r="G3" s="2"/>
      <c r="H3" s="2" t="s">
        <v>5</v>
      </c>
      <c r="I3" s="2" t="s">
        <v>6</v>
      </c>
      <c r="J3" s="2" t="s">
        <v>7</v>
      </c>
      <c r="K3" s="2"/>
      <c r="L3" s="2"/>
    </row>
    <row r="4" spans="3:5" ht="15">
      <c r="C4" s="3">
        <v>23</v>
      </c>
      <c r="D4" s="4"/>
      <c r="E4" s="3">
        <v>3</v>
      </c>
    </row>
    <row r="6" spans="1:10" ht="15">
      <c r="A6" t="s">
        <v>8</v>
      </c>
      <c r="B6" s="3">
        <v>28</v>
      </c>
      <c r="C6">
        <f>C4*B6</f>
        <v>644</v>
      </c>
      <c r="D6" s="3">
        <v>74</v>
      </c>
      <c r="E6">
        <f>E4*B6</f>
        <v>84</v>
      </c>
      <c r="F6" s="3">
        <v>50</v>
      </c>
      <c r="H6" s="5">
        <f>((C6-D6+F6)/C6)*100</f>
        <v>96.27329192546584</v>
      </c>
      <c r="I6" s="5">
        <f>((E6-F6)/E6)*100</f>
        <v>40.476190476190474</v>
      </c>
      <c r="J6" s="5">
        <f>((C6-D6)/C6)*100</f>
        <v>88.50931677018633</v>
      </c>
    </row>
    <row r="7" spans="1:10" ht="15">
      <c r="A7" t="s">
        <v>9</v>
      </c>
      <c r="B7" s="3">
        <v>22</v>
      </c>
      <c r="C7">
        <f>C4*B7</f>
        <v>506</v>
      </c>
      <c r="D7" s="3">
        <v>30</v>
      </c>
      <c r="E7">
        <f>E4*B7</f>
        <v>66</v>
      </c>
      <c r="F7" s="3">
        <v>4</v>
      </c>
      <c r="H7" s="5">
        <f>((C7-D7+F7)/C7)*100</f>
        <v>94.86166007905138</v>
      </c>
      <c r="I7" s="5">
        <f>((E7-F7)/E7)*100</f>
        <v>93.93939393939394</v>
      </c>
      <c r="J7" s="5">
        <f>((C7-D7)/C7)*100</f>
        <v>94.0711462450593</v>
      </c>
    </row>
    <row r="8" spans="1:10" ht="15">
      <c r="A8" t="s">
        <v>10</v>
      </c>
      <c r="B8" s="3">
        <v>24</v>
      </c>
      <c r="C8">
        <f>C4*B8</f>
        <v>552</v>
      </c>
      <c r="D8" s="3">
        <v>12</v>
      </c>
      <c r="E8">
        <f>E4*B8</f>
        <v>72</v>
      </c>
      <c r="F8" s="3">
        <v>3</v>
      </c>
      <c r="H8" s="5">
        <f>((C8-D8+F8)/C8)*100</f>
        <v>98.36956521739131</v>
      </c>
      <c r="I8" s="5">
        <f>((E8-F8)/E8)*100</f>
        <v>95.83333333333334</v>
      </c>
      <c r="J8" s="5">
        <f>((C8-D8)/C8)*100</f>
        <v>97.82608695652173</v>
      </c>
    </row>
    <row r="13" spans="9:10" ht="15">
      <c r="I13" t="s">
        <v>11</v>
      </c>
      <c r="J13" s="5">
        <f>(J6+J7+J8)/3</f>
        <v>93.46884999058913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22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E20" sqref="AE20"/>
    </sheetView>
  </sheetViews>
  <sheetFormatPr defaultColWidth="11.421875" defaultRowHeight="15"/>
  <cols>
    <col min="2" max="2" width="5.421875" style="11" bestFit="1" customWidth="1"/>
    <col min="3" max="3" width="6.140625" style="11" bestFit="1" customWidth="1"/>
    <col min="4" max="4" width="9.00390625" style="11" bestFit="1" customWidth="1"/>
    <col min="5" max="5" width="5.421875" style="11" bestFit="1" customWidth="1"/>
    <col min="6" max="6" width="9.00390625" style="11" bestFit="1" customWidth="1"/>
    <col min="7" max="7" width="7.421875" style="11" bestFit="1" customWidth="1"/>
    <col min="8" max="8" width="8.8515625" style="11" bestFit="1" customWidth="1"/>
    <col min="9" max="9" width="10.8515625" style="11" customWidth="1"/>
    <col min="10" max="10" width="10.28125" style="11" customWidth="1"/>
    <col min="11" max="11" width="12.00390625" style="7" bestFit="1" customWidth="1"/>
    <col min="12" max="15" width="9.7109375" style="0" bestFit="1" customWidth="1"/>
    <col min="42" max="42" width="9.7109375" style="0" bestFit="1" customWidth="1"/>
  </cols>
  <sheetData>
    <row r="2" spans="11:42" s="9" customFormat="1" ht="18.75">
      <c r="K2" s="9" t="s">
        <v>16</v>
      </c>
      <c r="L2" s="9">
        <v>1</v>
      </c>
      <c r="M2" s="9">
        <v>2</v>
      </c>
      <c r="N2" s="9">
        <v>3</v>
      </c>
      <c r="O2" s="9">
        <v>4</v>
      </c>
      <c r="P2" s="9">
        <v>5</v>
      </c>
      <c r="Q2" s="9">
        <v>6</v>
      </c>
      <c r="R2" s="9">
        <v>7</v>
      </c>
      <c r="S2" s="9">
        <v>8</v>
      </c>
      <c r="T2" s="9">
        <v>9</v>
      </c>
      <c r="U2" s="9">
        <v>10</v>
      </c>
      <c r="V2" s="9">
        <v>11</v>
      </c>
      <c r="W2" s="9">
        <v>12</v>
      </c>
      <c r="X2" s="9">
        <v>13</v>
      </c>
      <c r="Y2" s="9">
        <v>14</v>
      </c>
      <c r="Z2" s="9">
        <v>15</v>
      </c>
      <c r="AA2" s="9">
        <v>16</v>
      </c>
      <c r="AB2" s="9">
        <v>17</v>
      </c>
      <c r="AC2" s="9">
        <v>18</v>
      </c>
      <c r="AD2" s="9">
        <v>19</v>
      </c>
      <c r="AE2" s="9">
        <v>20</v>
      </c>
      <c r="AF2" s="9">
        <v>21</v>
      </c>
      <c r="AG2" s="9">
        <v>22</v>
      </c>
      <c r="AH2" s="9">
        <v>23</v>
      </c>
      <c r="AI2" s="9">
        <v>24</v>
      </c>
      <c r="AJ2" s="9">
        <v>25</v>
      </c>
      <c r="AK2" s="9">
        <v>26</v>
      </c>
      <c r="AL2" s="9">
        <v>27</v>
      </c>
      <c r="AM2" s="9">
        <v>28</v>
      </c>
      <c r="AN2" s="9">
        <v>29</v>
      </c>
      <c r="AO2" s="9">
        <v>30</v>
      </c>
      <c r="AP2" s="9">
        <v>31</v>
      </c>
    </row>
    <row r="3" spans="11:42" ht="15">
      <c r="K3" s="8">
        <v>41944</v>
      </c>
      <c r="L3" s="6">
        <v>41944</v>
      </c>
      <c r="M3" s="6">
        <v>41945</v>
      </c>
      <c r="N3" s="6">
        <v>41946</v>
      </c>
      <c r="O3" s="6">
        <v>41947</v>
      </c>
      <c r="P3" s="6">
        <v>41948</v>
      </c>
      <c r="Q3" s="6">
        <v>41949</v>
      </c>
      <c r="R3" s="6">
        <v>41950</v>
      </c>
      <c r="S3" s="6">
        <v>41951</v>
      </c>
      <c r="T3" s="6">
        <v>41952</v>
      </c>
      <c r="U3" s="6">
        <v>41953</v>
      </c>
      <c r="V3" s="6">
        <v>41954</v>
      </c>
      <c r="W3" s="6">
        <v>41955</v>
      </c>
      <c r="X3" s="6">
        <v>41956</v>
      </c>
      <c r="Y3" s="6">
        <v>41957</v>
      </c>
      <c r="Z3" s="6">
        <v>41958</v>
      </c>
      <c r="AA3" s="6">
        <v>41959</v>
      </c>
      <c r="AB3" s="6">
        <v>41960</v>
      </c>
      <c r="AC3" s="6">
        <v>41961</v>
      </c>
      <c r="AD3" s="6">
        <v>41962</v>
      </c>
      <c r="AE3" s="6">
        <v>41963</v>
      </c>
      <c r="AF3" s="6">
        <v>41964</v>
      </c>
      <c r="AG3" s="6">
        <v>41965</v>
      </c>
      <c r="AH3" s="6">
        <v>41966</v>
      </c>
      <c r="AI3" s="6">
        <v>41967</v>
      </c>
      <c r="AJ3" s="6">
        <v>41968</v>
      </c>
      <c r="AK3" s="6">
        <v>41969</v>
      </c>
      <c r="AL3" s="6">
        <v>41970</v>
      </c>
      <c r="AM3" s="6">
        <v>41971</v>
      </c>
      <c r="AN3" s="6">
        <v>41972</v>
      </c>
      <c r="AO3" s="6">
        <v>41973</v>
      </c>
      <c r="AP3" s="6"/>
    </row>
    <row r="4" spans="11:42" ht="15">
      <c r="K4" s="8">
        <v>41974</v>
      </c>
      <c r="L4" s="6">
        <v>41974</v>
      </c>
      <c r="M4" s="6">
        <v>41975</v>
      </c>
      <c r="N4" s="6">
        <v>41976</v>
      </c>
      <c r="O4" s="6">
        <v>41977</v>
      </c>
      <c r="P4" s="6">
        <v>41978</v>
      </c>
      <c r="Q4" s="6">
        <v>41979</v>
      </c>
      <c r="R4" s="6">
        <v>41980</v>
      </c>
      <c r="S4" s="6">
        <v>41981</v>
      </c>
      <c r="T4" s="6">
        <v>41982</v>
      </c>
      <c r="U4" s="6">
        <v>41983</v>
      </c>
      <c r="V4" s="6">
        <v>41984</v>
      </c>
      <c r="W4" s="6">
        <v>41985</v>
      </c>
      <c r="X4" s="6">
        <v>41986</v>
      </c>
      <c r="Y4" s="6">
        <v>41987</v>
      </c>
      <c r="Z4" s="6">
        <v>41988</v>
      </c>
      <c r="AA4" s="6">
        <v>41989</v>
      </c>
      <c r="AB4" s="6">
        <v>41990</v>
      </c>
      <c r="AC4" s="6">
        <v>41991</v>
      </c>
      <c r="AD4" s="6">
        <v>41992</v>
      </c>
      <c r="AE4" s="6">
        <v>41993</v>
      </c>
      <c r="AF4" s="6">
        <v>41994</v>
      </c>
      <c r="AG4" s="6">
        <v>41995</v>
      </c>
      <c r="AH4" s="6">
        <v>41996</v>
      </c>
      <c r="AI4" s="6">
        <v>41997</v>
      </c>
      <c r="AJ4" s="6">
        <v>41998</v>
      </c>
      <c r="AK4" s="6">
        <v>41999</v>
      </c>
      <c r="AL4" s="6">
        <v>42000</v>
      </c>
      <c r="AM4" s="6">
        <v>42001</v>
      </c>
      <c r="AN4" s="6">
        <v>42002</v>
      </c>
      <c r="AO4" s="6">
        <v>42003</v>
      </c>
      <c r="AP4" s="6">
        <v>42004</v>
      </c>
    </row>
    <row r="5" spans="11:42" ht="15">
      <c r="K5" s="8">
        <v>42005</v>
      </c>
      <c r="L5" s="6">
        <v>42005</v>
      </c>
      <c r="M5" s="6">
        <v>42006</v>
      </c>
      <c r="N5" s="6">
        <v>42007</v>
      </c>
      <c r="O5" s="6">
        <v>42008</v>
      </c>
      <c r="P5" s="6">
        <v>42009</v>
      </c>
      <c r="Q5" s="6">
        <v>42010</v>
      </c>
      <c r="R5" s="6">
        <v>42011</v>
      </c>
      <c r="S5" s="6">
        <v>42012</v>
      </c>
      <c r="T5" s="6">
        <v>42013</v>
      </c>
      <c r="U5" s="6">
        <v>42014</v>
      </c>
      <c r="V5" s="6">
        <v>42015</v>
      </c>
      <c r="W5" s="6">
        <v>42016</v>
      </c>
      <c r="X5" s="6">
        <v>42017</v>
      </c>
      <c r="Y5" s="6">
        <v>42018</v>
      </c>
      <c r="Z5" s="6">
        <v>42019</v>
      </c>
      <c r="AA5" s="6">
        <v>42020</v>
      </c>
      <c r="AB5" s="6">
        <v>42021</v>
      </c>
      <c r="AC5" s="6">
        <v>42022</v>
      </c>
      <c r="AD5" s="6">
        <v>42023</v>
      </c>
      <c r="AE5" s="6">
        <v>42024</v>
      </c>
      <c r="AF5" s="6">
        <v>42025</v>
      </c>
      <c r="AG5" s="6">
        <v>42026</v>
      </c>
      <c r="AH5" s="6">
        <v>42027</v>
      </c>
      <c r="AI5" s="6">
        <v>42028</v>
      </c>
      <c r="AJ5" s="6">
        <v>42029</v>
      </c>
      <c r="AK5" s="6">
        <v>42030</v>
      </c>
      <c r="AL5" s="6">
        <v>42031</v>
      </c>
      <c r="AM5" s="6">
        <v>42032</v>
      </c>
      <c r="AN5" s="6">
        <v>42033</v>
      </c>
      <c r="AO5" s="6">
        <v>42034</v>
      </c>
      <c r="AP5" s="6">
        <v>42035</v>
      </c>
    </row>
    <row r="6" spans="11:42" ht="15">
      <c r="K6" s="8">
        <v>42036</v>
      </c>
      <c r="L6" s="6">
        <v>42036</v>
      </c>
      <c r="M6" s="6">
        <v>42037</v>
      </c>
      <c r="N6" s="6">
        <v>42038</v>
      </c>
      <c r="O6" s="6">
        <v>42039</v>
      </c>
      <c r="P6" s="6">
        <v>42040</v>
      </c>
      <c r="Q6" s="6">
        <v>42041</v>
      </c>
      <c r="R6" s="6">
        <v>42042</v>
      </c>
      <c r="S6" s="6">
        <v>42043</v>
      </c>
      <c r="T6" s="6">
        <v>42044</v>
      </c>
      <c r="U6" s="6">
        <v>42045</v>
      </c>
      <c r="V6" s="6">
        <v>42046</v>
      </c>
      <c r="W6" s="6">
        <v>42047</v>
      </c>
      <c r="X6" s="6">
        <v>42048</v>
      </c>
      <c r="Y6" s="6">
        <v>42049</v>
      </c>
      <c r="Z6" s="6">
        <v>42050</v>
      </c>
      <c r="AA6" s="6">
        <v>42051</v>
      </c>
      <c r="AB6" s="6">
        <v>42052</v>
      </c>
      <c r="AC6" s="6">
        <v>42053</v>
      </c>
      <c r="AD6" s="6">
        <v>42054</v>
      </c>
      <c r="AE6" s="6">
        <v>42055</v>
      </c>
      <c r="AF6" s="6">
        <v>42056</v>
      </c>
      <c r="AG6" s="6">
        <v>42057</v>
      </c>
      <c r="AH6" s="6">
        <v>42058</v>
      </c>
      <c r="AI6" s="6">
        <v>42059</v>
      </c>
      <c r="AJ6" s="6">
        <v>42060</v>
      </c>
      <c r="AK6" s="6">
        <v>42061</v>
      </c>
      <c r="AL6" s="6">
        <v>42062</v>
      </c>
      <c r="AM6" s="6">
        <v>42063</v>
      </c>
      <c r="AN6" s="6"/>
      <c r="AO6" s="6"/>
      <c r="AP6" s="6"/>
    </row>
    <row r="7" spans="11:42" ht="15">
      <c r="K7" s="8">
        <v>42064</v>
      </c>
      <c r="L7" s="6">
        <v>42064</v>
      </c>
      <c r="M7" s="6">
        <v>42065</v>
      </c>
      <c r="N7" s="6">
        <v>42066</v>
      </c>
      <c r="O7" s="6">
        <v>42067</v>
      </c>
      <c r="P7" s="6">
        <v>42068</v>
      </c>
      <c r="Q7" s="6">
        <v>42069</v>
      </c>
      <c r="R7" s="6">
        <v>42070</v>
      </c>
      <c r="S7" s="6">
        <v>42071</v>
      </c>
      <c r="T7" s="6">
        <v>42072</v>
      </c>
      <c r="U7" s="6">
        <v>42073</v>
      </c>
      <c r="V7" s="6">
        <v>42074</v>
      </c>
      <c r="W7" s="6">
        <v>42075</v>
      </c>
      <c r="X7" s="6">
        <v>42076</v>
      </c>
      <c r="Y7" s="6">
        <v>42077</v>
      </c>
      <c r="Z7" s="6">
        <v>42078</v>
      </c>
      <c r="AA7" s="6">
        <v>42079</v>
      </c>
      <c r="AB7" s="6">
        <v>42080</v>
      </c>
      <c r="AC7" s="6">
        <v>42081</v>
      </c>
      <c r="AD7" s="6">
        <v>42082</v>
      </c>
      <c r="AE7" s="6">
        <v>42083</v>
      </c>
      <c r="AF7" s="6">
        <v>42084</v>
      </c>
      <c r="AG7" s="6">
        <v>42085</v>
      </c>
      <c r="AH7" s="6">
        <v>42086</v>
      </c>
      <c r="AI7" s="6">
        <v>42087</v>
      </c>
      <c r="AJ7" s="6">
        <v>42088</v>
      </c>
      <c r="AK7" s="6">
        <v>42089</v>
      </c>
      <c r="AL7" s="6">
        <v>42090</v>
      </c>
      <c r="AM7" s="6">
        <v>42091</v>
      </c>
      <c r="AN7" s="6">
        <v>42092</v>
      </c>
      <c r="AO7" s="6">
        <v>42093</v>
      </c>
      <c r="AP7" s="6">
        <v>42094</v>
      </c>
    </row>
    <row r="8" spans="11:42" ht="15">
      <c r="K8" s="8">
        <v>42095</v>
      </c>
      <c r="L8" s="6">
        <v>42095</v>
      </c>
      <c r="M8" s="6">
        <v>42096</v>
      </c>
      <c r="N8" s="6">
        <v>42097</v>
      </c>
      <c r="O8" s="6">
        <v>42098</v>
      </c>
      <c r="P8" s="6">
        <v>42099</v>
      </c>
      <c r="Q8" s="6">
        <v>42100</v>
      </c>
      <c r="R8" s="6">
        <v>42101</v>
      </c>
      <c r="S8" s="6">
        <v>42102</v>
      </c>
      <c r="T8" s="6">
        <v>42103</v>
      </c>
      <c r="U8" s="6">
        <v>42104</v>
      </c>
      <c r="V8" s="6">
        <v>42105</v>
      </c>
      <c r="W8" s="6">
        <v>42106</v>
      </c>
      <c r="X8" s="6">
        <v>42107</v>
      </c>
      <c r="Y8" s="6">
        <v>42108</v>
      </c>
      <c r="Z8" s="6">
        <v>42109</v>
      </c>
      <c r="AA8" s="6">
        <v>42110</v>
      </c>
      <c r="AB8" s="6">
        <v>42111</v>
      </c>
      <c r="AC8" s="6">
        <v>42112</v>
      </c>
      <c r="AD8" s="6">
        <v>42113</v>
      </c>
      <c r="AE8" s="6">
        <v>42114</v>
      </c>
      <c r="AF8" s="6">
        <v>42115</v>
      </c>
      <c r="AG8" s="6">
        <v>42116</v>
      </c>
      <c r="AH8" s="6">
        <v>42117</v>
      </c>
      <c r="AI8" s="6">
        <v>42118</v>
      </c>
      <c r="AJ8" s="6">
        <v>42119</v>
      </c>
      <c r="AK8" s="6">
        <v>42120</v>
      </c>
      <c r="AL8" s="6">
        <v>42121</v>
      </c>
      <c r="AM8" s="6">
        <v>42122</v>
      </c>
      <c r="AN8" s="6">
        <v>42123</v>
      </c>
      <c r="AO8" s="6">
        <v>42124</v>
      </c>
      <c r="AP8" s="6"/>
    </row>
    <row r="9" spans="11:42" ht="15">
      <c r="K9" s="8">
        <v>42125</v>
      </c>
      <c r="L9" s="6">
        <v>42125</v>
      </c>
      <c r="M9" s="6">
        <v>42126</v>
      </c>
      <c r="N9" s="6">
        <v>42127</v>
      </c>
      <c r="O9" s="6">
        <v>42128</v>
      </c>
      <c r="P9" s="6">
        <v>42129</v>
      </c>
      <c r="Q9" s="6">
        <v>42130</v>
      </c>
      <c r="R9" s="6">
        <v>42131</v>
      </c>
      <c r="S9" s="6">
        <v>42132</v>
      </c>
      <c r="T9" s="6">
        <v>42133</v>
      </c>
      <c r="U9" s="6">
        <v>42134</v>
      </c>
      <c r="V9" s="6">
        <v>42135</v>
      </c>
      <c r="W9" s="6">
        <v>42136</v>
      </c>
      <c r="X9" s="6">
        <v>42137</v>
      </c>
      <c r="Y9" s="6">
        <v>42138</v>
      </c>
      <c r="Z9" s="6">
        <v>42139</v>
      </c>
      <c r="AA9" s="6">
        <v>42140</v>
      </c>
      <c r="AB9" s="6">
        <v>42141</v>
      </c>
      <c r="AC9" s="6">
        <v>42142</v>
      </c>
      <c r="AD9" s="6">
        <v>42143</v>
      </c>
      <c r="AE9" s="6">
        <v>42144</v>
      </c>
      <c r="AF9" s="6">
        <v>42145</v>
      </c>
      <c r="AG9" s="6">
        <v>42146</v>
      </c>
      <c r="AH9" s="6">
        <v>42147</v>
      </c>
      <c r="AI9" s="6">
        <v>42148</v>
      </c>
      <c r="AJ9" s="6">
        <v>42149</v>
      </c>
      <c r="AK9" s="6">
        <v>42150</v>
      </c>
      <c r="AL9" s="6">
        <v>42151</v>
      </c>
      <c r="AM9" s="6">
        <v>42152</v>
      </c>
      <c r="AN9" s="6">
        <v>42153</v>
      </c>
      <c r="AO9" s="6">
        <v>42154</v>
      </c>
      <c r="AP9" s="6">
        <v>42155</v>
      </c>
    </row>
    <row r="10" spans="11:42" ht="15">
      <c r="K10" s="8">
        <v>42156</v>
      </c>
      <c r="L10" s="6">
        <v>42156</v>
      </c>
      <c r="M10" s="6">
        <v>42157</v>
      </c>
      <c r="N10" s="6">
        <v>42158</v>
      </c>
      <c r="O10" s="6">
        <v>42159</v>
      </c>
      <c r="P10" s="6">
        <v>42160</v>
      </c>
      <c r="Q10" s="6">
        <v>42161</v>
      </c>
      <c r="R10" s="6">
        <v>42162</v>
      </c>
      <c r="S10" s="6">
        <v>42163</v>
      </c>
      <c r="T10" s="6">
        <v>42164</v>
      </c>
      <c r="U10" s="6">
        <v>42165</v>
      </c>
      <c r="V10" s="6">
        <v>42166</v>
      </c>
      <c r="W10" s="6">
        <v>42167</v>
      </c>
      <c r="X10" s="6">
        <v>42168</v>
      </c>
      <c r="Y10" s="6">
        <v>42169</v>
      </c>
      <c r="Z10" s="6">
        <v>42170</v>
      </c>
      <c r="AA10" s="6">
        <v>42171</v>
      </c>
      <c r="AB10" s="6">
        <v>42172</v>
      </c>
      <c r="AC10" s="6">
        <v>42173</v>
      </c>
      <c r="AD10" s="6">
        <v>42174</v>
      </c>
      <c r="AE10" s="6">
        <v>42175</v>
      </c>
      <c r="AF10" s="6">
        <v>42176</v>
      </c>
      <c r="AG10" s="6">
        <v>42177</v>
      </c>
      <c r="AH10" s="6">
        <v>42178</v>
      </c>
      <c r="AI10" s="6">
        <v>42179</v>
      </c>
      <c r="AJ10" s="6">
        <v>42180</v>
      </c>
      <c r="AK10" s="6">
        <v>42181</v>
      </c>
      <c r="AL10" s="6">
        <v>42182</v>
      </c>
      <c r="AM10" s="6">
        <v>42183</v>
      </c>
      <c r="AN10" s="6">
        <v>42184</v>
      </c>
      <c r="AO10" s="6">
        <v>42185</v>
      </c>
      <c r="AP10" s="6"/>
    </row>
    <row r="11" spans="11:42" ht="15">
      <c r="K11" s="8">
        <v>42186</v>
      </c>
      <c r="L11" s="6">
        <v>42186</v>
      </c>
      <c r="M11" s="6">
        <v>42187</v>
      </c>
      <c r="N11" s="6">
        <v>42188</v>
      </c>
      <c r="O11" s="6">
        <v>42189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ht="15.75" thickBot="1"/>
    <row r="13" spans="1:11" s="2" customFormat="1" ht="45">
      <c r="A13" s="13" t="s">
        <v>16</v>
      </c>
      <c r="B13" s="19" t="s">
        <v>33</v>
      </c>
      <c r="C13" s="19" t="s">
        <v>34</v>
      </c>
      <c r="D13" s="19" t="s">
        <v>35</v>
      </c>
      <c r="E13" s="19" t="s">
        <v>36</v>
      </c>
      <c r="F13" s="19" t="s">
        <v>37</v>
      </c>
      <c r="G13" s="19" t="s">
        <v>38</v>
      </c>
      <c r="H13" s="19" t="s">
        <v>39</v>
      </c>
      <c r="I13" s="19" t="s">
        <v>40</v>
      </c>
      <c r="J13" s="20" t="s">
        <v>41</v>
      </c>
      <c r="K13" s="10"/>
    </row>
    <row r="14" spans="1:41" ht="15">
      <c r="A14" s="14" t="s">
        <v>17</v>
      </c>
      <c r="B14" s="12">
        <f>COUNTIF($L14:$AP14,"lundi")</f>
        <v>4</v>
      </c>
      <c r="C14" s="12">
        <f>COUNTIF($L14:$AP14,"mardi")</f>
        <v>3</v>
      </c>
      <c r="D14" s="12">
        <f>COUNTIF($L14:$AP14,"mercredi")</f>
        <v>4</v>
      </c>
      <c r="E14" s="12">
        <f>COUNTIF($L14:$AP14,"jeudi")</f>
        <v>4</v>
      </c>
      <c r="F14" s="12">
        <f>COUNTIF($L14:$AP14,"vendredi")</f>
        <v>4</v>
      </c>
      <c r="G14" s="12">
        <f>COUNTIF($L14:$AP14,"samedi")</f>
        <v>4</v>
      </c>
      <c r="H14" s="12">
        <f>SUM(B14:C14,E14:F14)*2</f>
        <v>30</v>
      </c>
      <c r="I14" s="12">
        <f>H14+D14</f>
        <v>34</v>
      </c>
      <c r="J14" s="15">
        <f>H14+G14</f>
        <v>34</v>
      </c>
      <c r="N14" t="s">
        <v>27</v>
      </c>
      <c r="O14" t="s">
        <v>32</v>
      </c>
      <c r="P14" t="s">
        <v>30</v>
      </c>
      <c r="Q14" t="s">
        <v>28</v>
      </c>
      <c r="R14" t="s">
        <v>31</v>
      </c>
      <c r="S14" t="s">
        <v>26</v>
      </c>
      <c r="T14" t="s">
        <v>29</v>
      </c>
      <c r="U14" t="s">
        <v>27</v>
      </c>
      <c r="W14" t="s">
        <v>30</v>
      </c>
      <c r="X14" t="s">
        <v>28</v>
      </c>
      <c r="Y14" t="s">
        <v>31</v>
      </c>
      <c r="Z14" t="s">
        <v>26</v>
      </c>
      <c r="AA14" t="s">
        <v>29</v>
      </c>
      <c r="AB14" t="s">
        <v>27</v>
      </c>
      <c r="AC14" t="s">
        <v>32</v>
      </c>
      <c r="AD14" t="s">
        <v>30</v>
      </c>
      <c r="AE14" t="s">
        <v>28</v>
      </c>
      <c r="AF14" t="s">
        <v>31</v>
      </c>
      <c r="AG14" t="s">
        <v>26</v>
      </c>
      <c r="AH14" t="s">
        <v>29</v>
      </c>
      <c r="AI14" t="s">
        <v>27</v>
      </c>
      <c r="AJ14" t="s">
        <v>32</v>
      </c>
      <c r="AK14" t="s">
        <v>30</v>
      </c>
      <c r="AL14" t="s">
        <v>28</v>
      </c>
      <c r="AM14" t="s">
        <v>31</v>
      </c>
      <c r="AN14" t="s">
        <v>26</v>
      </c>
      <c r="AO14" t="s">
        <v>29</v>
      </c>
    </row>
    <row r="15" spans="1:30" ht="15">
      <c r="A15" s="14" t="s">
        <v>18</v>
      </c>
      <c r="B15" s="12">
        <f aca="true" t="shared" si="0" ref="B15:B22">COUNTIF($L15:$AP15,"lundi")</f>
        <v>3</v>
      </c>
      <c r="C15" s="12">
        <f aca="true" t="shared" si="1" ref="C15:C22">COUNTIF($L15:$AP15,"mardi")</f>
        <v>3</v>
      </c>
      <c r="D15" s="12">
        <f aca="true" t="shared" si="2" ref="D15:D22">COUNTIF($L15:$AP15,"mercredi")</f>
        <v>3</v>
      </c>
      <c r="E15" s="12">
        <f aca="true" t="shared" si="3" ref="E15:E22">COUNTIF($L15:$AP15,"jeudi")</f>
        <v>3</v>
      </c>
      <c r="F15" s="12">
        <f aca="true" t="shared" si="4" ref="F15:F22">COUNTIF($L15:$AP15,"vendredi")</f>
        <v>3</v>
      </c>
      <c r="G15" s="12">
        <f aca="true" t="shared" si="5" ref="G15:G22">COUNTIF($L15:$AP15,"samedi")</f>
        <v>2</v>
      </c>
      <c r="H15" s="12">
        <f aca="true" t="shared" si="6" ref="H15:H22">SUM(B15:C15,E15:F15)*2</f>
        <v>24</v>
      </c>
      <c r="I15" s="12">
        <f aca="true" t="shared" si="7" ref="I15:I22">H15+D15</f>
        <v>27</v>
      </c>
      <c r="J15" s="15">
        <f aca="true" t="shared" si="8" ref="J15:J22">H15+G15</f>
        <v>26</v>
      </c>
      <c r="L15" t="s">
        <v>27</v>
      </c>
      <c r="M15" t="s">
        <v>32</v>
      </c>
      <c r="N15" t="s">
        <v>30</v>
      </c>
      <c r="O15" t="s">
        <v>28</v>
      </c>
      <c r="P15" t="s">
        <v>31</v>
      </c>
      <c r="Q15" t="s">
        <v>26</v>
      </c>
      <c r="R15" t="s">
        <v>29</v>
      </c>
      <c r="S15" t="s">
        <v>27</v>
      </c>
      <c r="T15" t="s">
        <v>32</v>
      </c>
      <c r="U15" t="s">
        <v>30</v>
      </c>
      <c r="V15" t="s">
        <v>28</v>
      </c>
      <c r="W15" t="s">
        <v>31</v>
      </c>
      <c r="X15" t="s">
        <v>26</v>
      </c>
      <c r="Y15" t="s">
        <v>29</v>
      </c>
      <c r="Z15" t="s">
        <v>27</v>
      </c>
      <c r="AA15" t="s">
        <v>32</v>
      </c>
      <c r="AB15" t="s">
        <v>30</v>
      </c>
      <c r="AC15" t="s">
        <v>28</v>
      </c>
      <c r="AD15" t="s">
        <v>31</v>
      </c>
    </row>
    <row r="16" spans="1:42" ht="15">
      <c r="A16" s="14" t="s">
        <v>19</v>
      </c>
      <c r="B16" s="12">
        <f t="shared" si="0"/>
        <v>4</v>
      </c>
      <c r="C16" s="12">
        <f t="shared" si="1"/>
        <v>4</v>
      </c>
      <c r="D16" s="12">
        <f t="shared" si="2"/>
        <v>4</v>
      </c>
      <c r="E16" s="12">
        <f t="shared" si="3"/>
        <v>4</v>
      </c>
      <c r="F16" s="12">
        <f t="shared" si="4"/>
        <v>4</v>
      </c>
      <c r="G16" s="12">
        <f t="shared" si="5"/>
        <v>4</v>
      </c>
      <c r="H16" s="12">
        <f t="shared" si="6"/>
        <v>32</v>
      </c>
      <c r="I16" s="12">
        <f t="shared" si="7"/>
        <v>36</v>
      </c>
      <c r="J16" s="15">
        <f t="shared" si="8"/>
        <v>36</v>
      </c>
      <c r="P16" t="s">
        <v>27</v>
      </c>
      <c r="Q16" t="s">
        <v>32</v>
      </c>
      <c r="R16" t="s">
        <v>30</v>
      </c>
      <c r="S16" t="s">
        <v>28</v>
      </c>
      <c r="T16" t="s">
        <v>31</v>
      </c>
      <c r="U16" t="s">
        <v>26</v>
      </c>
      <c r="V16" t="s">
        <v>29</v>
      </c>
      <c r="W16" t="s">
        <v>27</v>
      </c>
      <c r="X16" t="s">
        <v>32</v>
      </c>
      <c r="Y16" t="s">
        <v>30</v>
      </c>
      <c r="Z16" t="s">
        <v>28</v>
      </c>
      <c r="AA16" t="s">
        <v>31</v>
      </c>
      <c r="AB16" t="s">
        <v>26</v>
      </c>
      <c r="AC16" t="s">
        <v>29</v>
      </c>
      <c r="AD16" t="s">
        <v>27</v>
      </c>
      <c r="AE16" t="s">
        <v>32</v>
      </c>
      <c r="AF16" t="s">
        <v>30</v>
      </c>
      <c r="AG16" t="s">
        <v>28</v>
      </c>
      <c r="AH16" t="s">
        <v>31</v>
      </c>
      <c r="AI16" t="s">
        <v>26</v>
      </c>
      <c r="AJ16" t="s">
        <v>29</v>
      </c>
      <c r="AK16" t="s">
        <v>27</v>
      </c>
      <c r="AL16" t="s">
        <v>32</v>
      </c>
      <c r="AM16" t="s">
        <v>30</v>
      </c>
      <c r="AN16" t="s">
        <v>28</v>
      </c>
      <c r="AO16" t="s">
        <v>31</v>
      </c>
      <c r="AP16" t="s">
        <v>26</v>
      </c>
    </row>
    <row r="17" spans="1:31" ht="15">
      <c r="A17" s="14" t="s">
        <v>20</v>
      </c>
      <c r="B17" s="12">
        <f t="shared" si="0"/>
        <v>3</v>
      </c>
      <c r="C17" s="12">
        <f t="shared" si="1"/>
        <v>3</v>
      </c>
      <c r="D17" s="12">
        <f t="shared" si="2"/>
        <v>3</v>
      </c>
      <c r="E17" s="12">
        <f t="shared" si="3"/>
        <v>3</v>
      </c>
      <c r="F17" s="12">
        <f t="shared" si="4"/>
        <v>3</v>
      </c>
      <c r="G17" s="12">
        <f t="shared" si="5"/>
        <v>2</v>
      </c>
      <c r="H17" s="12">
        <f t="shared" si="6"/>
        <v>24</v>
      </c>
      <c r="I17" s="12">
        <f t="shared" si="7"/>
        <v>27</v>
      </c>
      <c r="J17" s="15">
        <f t="shared" si="8"/>
        <v>26</v>
      </c>
      <c r="L17" t="s">
        <v>29</v>
      </c>
      <c r="M17" t="s">
        <v>27</v>
      </c>
      <c r="N17" t="s">
        <v>32</v>
      </c>
      <c r="O17" t="s">
        <v>30</v>
      </c>
      <c r="P17" t="s">
        <v>28</v>
      </c>
      <c r="Q17" t="s">
        <v>31</v>
      </c>
      <c r="R17" t="s">
        <v>26</v>
      </c>
      <c r="S17" t="s">
        <v>29</v>
      </c>
      <c r="T17" t="s">
        <v>27</v>
      </c>
      <c r="U17" t="s">
        <v>32</v>
      </c>
      <c r="V17" t="s">
        <v>30</v>
      </c>
      <c r="W17" t="s">
        <v>28</v>
      </c>
      <c r="X17" t="s">
        <v>31</v>
      </c>
      <c r="Y17" t="s">
        <v>26</v>
      </c>
      <c r="Z17" t="s">
        <v>29</v>
      </c>
      <c r="AA17" t="s">
        <v>27</v>
      </c>
      <c r="AB17" t="s">
        <v>32</v>
      </c>
      <c r="AC17" t="s">
        <v>30</v>
      </c>
      <c r="AD17" t="s">
        <v>28</v>
      </c>
      <c r="AE17" t="s">
        <v>31</v>
      </c>
    </row>
    <row r="18" spans="1:42" ht="15">
      <c r="A18" s="14" t="s">
        <v>21</v>
      </c>
      <c r="B18" s="12">
        <f t="shared" si="0"/>
        <v>4</v>
      </c>
      <c r="C18" s="12">
        <f t="shared" si="1"/>
        <v>4</v>
      </c>
      <c r="D18" s="12">
        <f t="shared" si="2"/>
        <v>3</v>
      </c>
      <c r="E18" s="12">
        <f t="shared" si="3"/>
        <v>3</v>
      </c>
      <c r="F18" s="12">
        <f t="shared" si="4"/>
        <v>3</v>
      </c>
      <c r="G18" s="12">
        <f t="shared" si="5"/>
        <v>3</v>
      </c>
      <c r="H18" s="12">
        <f t="shared" si="6"/>
        <v>28</v>
      </c>
      <c r="I18" s="12">
        <f t="shared" si="7"/>
        <v>31</v>
      </c>
      <c r="J18" s="15">
        <f t="shared" si="8"/>
        <v>31</v>
      </c>
      <c r="T18" t="s">
        <v>27</v>
      </c>
      <c r="U18" t="s">
        <v>32</v>
      </c>
      <c r="V18" t="s">
        <v>30</v>
      </c>
      <c r="W18" t="s">
        <v>28</v>
      </c>
      <c r="X18" t="s">
        <v>31</v>
      </c>
      <c r="Y18" t="s">
        <v>26</v>
      </c>
      <c r="Z18" t="s">
        <v>29</v>
      </c>
      <c r="AA18" t="s">
        <v>27</v>
      </c>
      <c r="AB18" t="s">
        <v>32</v>
      </c>
      <c r="AC18" t="s">
        <v>30</v>
      </c>
      <c r="AD18" t="s">
        <v>28</v>
      </c>
      <c r="AE18" t="s">
        <v>31</v>
      </c>
      <c r="AF18" t="s">
        <v>26</v>
      </c>
      <c r="AG18" t="s">
        <v>29</v>
      </c>
      <c r="AH18" t="s">
        <v>27</v>
      </c>
      <c r="AI18" t="s">
        <v>32</v>
      </c>
      <c r="AJ18" t="s">
        <v>30</v>
      </c>
      <c r="AK18" t="s">
        <v>28</v>
      </c>
      <c r="AL18" t="s">
        <v>31</v>
      </c>
      <c r="AM18" t="s">
        <v>26</v>
      </c>
      <c r="AN18" t="s">
        <v>29</v>
      </c>
      <c r="AO18" t="s">
        <v>27</v>
      </c>
      <c r="AP18" t="s">
        <v>32</v>
      </c>
    </row>
    <row r="19" spans="1:35" ht="15">
      <c r="A19" s="14" t="s">
        <v>22</v>
      </c>
      <c r="B19" s="12">
        <f t="shared" si="0"/>
        <v>2</v>
      </c>
      <c r="C19" s="12">
        <f t="shared" si="1"/>
        <v>3</v>
      </c>
      <c r="D19" s="12">
        <f t="shared" si="2"/>
        <v>4</v>
      </c>
      <c r="E19" s="12">
        <f t="shared" si="3"/>
        <v>4</v>
      </c>
      <c r="F19" s="12">
        <f t="shared" si="4"/>
        <v>4</v>
      </c>
      <c r="G19" s="12">
        <f t="shared" si="5"/>
        <v>3</v>
      </c>
      <c r="H19" s="12">
        <f t="shared" si="6"/>
        <v>26</v>
      </c>
      <c r="I19" s="12">
        <f t="shared" si="7"/>
        <v>30</v>
      </c>
      <c r="J19" s="15">
        <f t="shared" si="8"/>
        <v>29</v>
      </c>
      <c r="L19" t="s">
        <v>30</v>
      </c>
      <c r="M19" t="s">
        <v>28</v>
      </c>
      <c r="N19" t="s">
        <v>31</v>
      </c>
      <c r="O19" t="s">
        <v>26</v>
      </c>
      <c r="P19" t="s">
        <v>29</v>
      </c>
      <c r="R19" t="s">
        <v>32</v>
      </c>
      <c r="S19" t="s">
        <v>30</v>
      </c>
      <c r="T19" t="s">
        <v>28</v>
      </c>
      <c r="U19" t="s">
        <v>31</v>
      </c>
      <c r="V19" t="s">
        <v>26</v>
      </c>
      <c r="W19" t="s">
        <v>29</v>
      </c>
      <c r="X19" t="s">
        <v>27</v>
      </c>
      <c r="Y19" t="s">
        <v>32</v>
      </c>
      <c r="Z19" t="s">
        <v>30</v>
      </c>
      <c r="AA19" t="s">
        <v>28</v>
      </c>
      <c r="AB19" t="s">
        <v>31</v>
      </c>
      <c r="AC19" t="s">
        <v>26</v>
      </c>
      <c r="AD19" t="s">
        <v>29</v>
      </c>
      <c r="AE19" t="s">
        <v>27</v>
      </c>
      <c r="AF19" t="s">
        <v>32</v>
      </c>
      <c r="AG19" t="s">
        <v>30</v>
      </c>
      <c r="AH19" t="s">
        <v>28</v>
      </c>
      <c r="AI19" t="s">
        <v>31</v>
      </c>
    </row>
    <row r="20" spans="1:42" ht="15">
      <c r="A20" s="14" t="s">
        <v>23</v>
      </c>
      <c r="B20" s="12">
        <f t="shared" si="0"/>
        <v>2</v>
      </c>
      <c r="C20" s="12">
        <f t="shared" si="1"/>
        <v>3</v>
      </c>
      <c r="D20" s="12">
        <f t="shared" si="2"/>
        <v>3</v>
      </c>
      <c r="E20" s="12">
        <f t="shared" si="3"/>
        <v>2</v>
      </c>
      <c r="F20" s="12">
        <f t="shared" si="4"/>
        <v>3</v>
      </c>
      <c r="G20" s="12">
        <f t="shared" si="5"/>
        <v>3</v>
      </c>
      <c r="H20" s="12">
        <f t="shared" si="6"/>
        <v>20</v>
      </c>
      <c r="I20" s="12">
        <f t="shared" si="7"/>
        <v>23</v>
      </c>
      <c r="J20" s="15">
        <f t="shared" si="8"/>
        <v>23</v>
      </c>
      <c r="V20" t="s">
        <v>27</v>
      </c>
      <c r="W20" t="s">
        <v>32</v>
      </c>
      <c r="X20" t="s">
        <v>30</v>
      </c>
      <c r="Z20" t="s">
        <v>31</v>
      </c>
      <c r="AA20" t="s">
        <v>26</v>
      </c>
      <c r="AB20" t="s">
        <v>29</v>
      </c>
      <c r="AC20" t="s">
        <v>27</v>
      </c>
      <c r="AD20" t="s">
        <v>32</v>
      </c>
      <c r="AE20" t="s">
        <v>30</v>
      </c>
      <c r="AF20" t="s">
        <v>28</v>
      </c>
      <c r="AG20" t="s">
        <v>31</v>
      </c>
      <c r="AH20" t="s">
        <v>26</v>
      </c>
      <c r="AI20" t="s">
        <v>29</v>
      </c>
      <c r="AK20" t="s">
        <v>32</v>
      </c>
      <c r="AL20" t="s">
        <v>30</v>
      </c>
      <c r="AM20" t="s">
        <v>28</v>
      </c>
      <c r="AN20" t="s">
        <v>31</v>
      </c>
      <c r="AO20" t="s">
        <v>26</v>
      </c>
      <c r="AP20" t="s">
        <v>29</v>
      </c>
    </row>
    <row r="21" spans="1:41" ht="15">
      <c r="A21" s="14" t="s">
        <v>24</v>
      </c>
      <c r="B21" s="12">
        <f t="shared" si="0"/>
        <v>5</v>
      </c>
      <c r="C21" s="12">
        <f t="shared" si="1"/>
        <v>5</v>
      </c>
      <c r="D21" s="12">
        <f t="shared" si="2"/>
        <v>4</v>
      </c>
      <c r="E21" s="12">
        <f t="shared" si="3"/>
        <v>4</v>
      </c>
      <c r="F21" s="12">
        <f t="shared" si="4"/>
        <v>4</v>
      </c>
      <c r="G21" s="12">
        <f t="shared" si="5"/>
        <v>4</v>
      </c>
      <c r="H21" s="12">
        <f t="shared" si="6"/>
        <v>36</v>
      </c>
      <c r="I21" s="12">
        <f t="shared" si="7"/>
        <v>40</v>
      </c>
      <c r="J21" s="15">
        <f t="shared" si="8"/>
        <v>40</v>
      </c>
      <c r="L21" t="s">
        <v>27</v>
      </c>
      <c r="M21" t="s">
        <v>32</v>
      </c>
      <c r="N21" t="s">
        <v>30</v>
      </c>
      <c r="O21" t="s">
        <v>28</v>
      </c>
      <c r="P21" t="s">
        <v>31</v>
      </c>
      <c r="Q21" t="s">
        <v>26</v>
      </c>
      <c r="R21" t="s">
        <v>29</v>
      </c>
      <c r="S21" t="s">
        <v>27</v>
      </c>
      <c r="T21" t="s">
        <v>32</v>
      </c>
      <c r="U21" t="s">
        <v>30</v>
      </c>
      <c r="V21" t="s">
        <v>28</v>
      </c>
      <c r="W21" t="s">
        <v>31</v>
      </c>
      <c r="X21" t="s">
        <v>26</v>
      </c>
      <c r="Y21" t="s">
        <v>29</v>
      </c>
      <c r="Z21" t="s">
        <v>27</v>
      </c>
      <c r="AA21" t="s">
        <v>32</v>
      </c>
      <c r="AB21" t="s">
        <v>30</v>
      </c>
      <c r="AC21" t="s">
        <v>28</v>
      </c>
      <c r="AD21" t="s">
        <v>31</v>
      </c>
      <c r="AE21" t="s">
        <v>26</v>
      </c>
      <c r="AF21" t="s">
        <v>29</v>
      </c>
      <c r="AG21" t="s">
        <v>27</v>
      </c>
      <c r="AH21" t="s">
        <v>32</v>
      </c>
      <c r="AI21" t="s">
        <v>30</v>
      </c>
      <c r="AJ21" t="s">
        <v>28</v>
      </c>
      <c r="AK21" t="s">
        <v>31</v>
      </c>
      <c r="AL21" t="s">
        <v>26</v>
      </c>
      <c r="AM21" t="s">
        <v>29</v>
      </c>
      <c r="AN21" t="s">
        <v>27</v>
      </c>
      <c r="AO21" t="s">
        <v>32</v>
      </c>
    </row>
    <row r="22" spans="1:15" ht="15.75" thickBot="1">
      <c r="A22" s="16" t="s">
        <v>25</v>
      </c>
      <c r="B22" s="17">
        <f t="shared" si="0"/>
        <v>0</v>
      </c>
      <c r="C22" s="17">
        <f t="shared" si="1"/>
        <v>0</v>
      </c>
      <c r="D22" s="17">
        <f t="shared" si="2"/>
        <v>1</v>
      </c>
      <c r="E22" s="17">
        <f t="shared" si="3"/>
        <v>1</v>
      </c>
      <c r="F22" s="17">
        <f t="shared" si="4"/>
        <v>1</v>
      </c>
      <c r="G22" s="17">
        <f t="shared" si="5"/>
        <v>1</v>
      </c>
      <c r="H22" s="17">
        <f t="shared" si="6"/>
        <v>4</v>
      </c>
      <c r="I22" s="17">
        <f t="shared" si="7"/>
        <v>5</v>
      </c>
      <c r="J22" s="18">
        <f t="shared" si="8"/>
        <v>5</v>
      </c>
      <c r="L22" t="s">
        <v>30</v>
      </c>
      <c r="M22" t="s">
        <v>28</v>
      </c>
      <c r="N22" t="s">
        <v>31</v>
      </c>
      <c r="O22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J23"/>
  <sheetViews>
    <sheetView showGridLines="0" tabSelected="1" zoomScalePageLayoutView="0" workbookViewId="0" topLeftCell="A3">
      <selection activeCell="C18" sqref="C18:D18"/>
    </sheetView>
  </sheetViews>
  <sheetFormatPr defaultColWidth="11.421875" defaultRowHeight="15"/>
  <cols>
    <col min="1" max="1" width="2.7109375" style="21" customWidth="1"/>
    <col min="2" max="2" width="18.57421875" style="21" customWidth="1"/>
    <col min="3" max="3" width="11.57421875" style="37" customWidth="1"/>
    <col min="4" max="4" width="8.7109375" style="21" customWidth="1"/>
    <col min="5" max="5" width="12.7109375" style="21" customWidth="1"/>
    <col min="6" max="6" width="4.140625" style="21" customWidth="1"/>
    <col min="7" max="7" width="11.7109375" style="21" customWidth="1"/>
    <col min="8" max="8" width="13.00390625" style="21" customWidth="1"/>
    <col min="9" max="9" width="31.28125" style="37" customWidth="1"/>
    <col min="10" max="10" width="9.00390625" style="21" customWidth="1"/>
    <col min="11" max="11" width="9.57421875" style="21" customWidth="1"/>
    <col min="12" max="12" width="22.421875" style="21" customWidth="1"/>
    <col min="13" max="13" width="9.8515625" style="21" customWidth="1"/>
    <col min="14" max="16384" width="11.421875" style="21" customWidth="1"/>
  </cols>
  <sheetData>
    <row r="1" ht="15" customHeight="1" thickBot="1"/>
    <row r="2" spans="2:10" ht="68.25" customHeight="1" thickBot="1">
      <c r="B2" s="116" t="s">
        <v>61</v>
      </c>
      <c r="C2" s="117"/>
      <c r="D2" s="117"/>
      <c r="E2" s="117"/>
      <c r="F2" s="117"/>
      <c r="G2" s="117"/>
      <c r="H2" s="117"/>
      <c r="I2" s="117"/>
      <c r="J2" s="118"/>
    </row>
    <row r="3" spans="2:10" s="38" customFormat="1" ht="15.75" customHeight="1" thickBot="1">
      <c r="B3" s="24"/>
      <c r="C3" s="24"/>
      <c r="D3" s="24"/>
      <c r="E3" s="24"/>
      <c r="F3" s="24"/>
      <c r="G3" s="24"/>
      <c r="H3" s="24"/>
      <c r="I3" s="24"/>
      <c r="J3" s="24"/>
    </row>
    <row r="4" spans="2:10" s="38" customFormat="1" ht="23.25" customHeight="1" thickBot="1">
      <c r="B4" s="26" t="s">
        <v>59</v>
      </c>
      <c r="C4" s="113" t="s">
        <v>77</v>
      </c>
      <c r="D4" s="114"/>
      <c r="E4" s="115"/>
      <c r="F4" s="24"/>
      <c r="G4" s="24"/>
      <c r="H4" s="24"/>
      <c r="I4" s="24"/>
      <c r="J4" s="24"/>
    </row>
    <row r="5" spans="6:10" s="38" customFormat="1" ht="14.25" customHeight="1" thickBot="1">
      <c r="F5" s="24"/>
      <c r="G5" s="24"/>
      <c r="H5" s="24"/>
      <c r="I5" s="24"/>
      <c r="J5" s="24"/>
    </row>
    <row r="6" spans="2:9" s="38" customFormat="1" ht="32.25" customHeight="1" thickBot="1">
      <c r="B6" s="123" t="s">
        <v>16</v>
      </c>
      <c r="C6" s="129" t="s">
        <v>60</v>
      </c>
      <c r="D6" s="130"/>
      <c r="E6" s="95"/>
      <c r="F6" s="22" t="s">
        <v>12</v>
      </c>
      <c r="G6" s="36" t="s">
        <v>62</v>
      </c>
      <c r="H6" s="25" t="s">
        <v>13</v>
      </c>
      <c r="I6" s="23" t="s">
        <v>15</v>
      </c>
    </row>
    <row r="7" spans="2:9" s="38" customFormat="1" ht="19.5" customHeight="1" thickBot="1">
      <c r="B7" s="124"/>
      <c r="C7" s="131"/>
      <c r="D7" s="132"/>
      <c r="E7" s="24"/>
      <c r="F7" s="27">
        <v>1</v>
      </c>
      <c r="G7" s="98"/>
      <c r="H7" s="99"/>
      <c r="I7" s="39">
        <v>0</v>
      </c>
    </row>
    <row r="8" spans="2:9" s="38" customFormat="1" ht="19.5" customHeight="1">
      <c r="B8" s="32" t="s">
        <v>63</v>
      </c>
      <c r="C8" s="125">
        <v>34</v>
      </c>
      <c r="D8" s="126"/>
      <c r="F8" s="96">
        <v>2</v>
      </c>
      <c r="G8" s="40"/>
      <c r="H8" s="40"/>
      <c r="I8" s="97">
        <v>0</v>
      </c>
    </row>
    <row r="9" spans="2:9" ht="19.5" customHeight="1">
      <c r="B9" s="33" t="s">
        <v>64</v>
      </c>
      <c r="C9" s="127">
        <v>22</v>
      </c>
      <c r="D9" s="128"/>
      <c r="F9" s="96">
        <v>3</v>
      </c>
      <c r="G9" s="40"/>
      <c r="H9" s="40"/>
      <c r="I9" s="97">
        <v>0</v>
      </c>
    </row>
    <row r="10" spans="2:9" ht="19.5" customHeight="1">
      <c r="B10" s="34" t="s">
        <v>65</v>
      </c>
      <c r="C10" s="121">
        <v>32</v>
      </c>
      <c r="D10" s="122"/>
      <c r="F10" s="96">
        <v>4</v>
      </c>
      <c r="G10" s="40"/>
      <c r="H10" s="40"/>
      <c r="I10" s="97">
        <v>0</v>
      </c>
    </row>
    <row r="11" spans="2:9" ht="19.5" customHeight="1">
      <c r="B11" s="34" t="s">
        <v>66</v>
      </c>
      <c r="C11" s="121">
        <v>24</v>
      </c>
      <c r="D11" s="122"/>
      <c r="F11" s="96">
        <v>5</v>
      </c>
      <c r="G11" s="40"/>
      <c r="H11" s="40"/>
      <c r="I11" s="97">
        <v>0</v>
      </c>
    </row>
    <row r="12" spans="2:9" ht="19.5" customHeight="1">
      <c r="B12" s="34" t="s">
        <v>67</v>
      </c>
      <c r="C12" s="121">
        <v>32</v>
      </c>
      <c r="D12" s="122"/>
      <c r="F12" s="96">
        <v>6</v>
      </c>
      <c r="G12" s="40"/>
      <c r="H12" s="40"/>
      <c r="I12" s="97">
        <v>0</v>
      </c>
    </row>
    <row r="13" spans="2:9" ht="19.5" customHeight="1">
      <c r="B13" s="34" t="s">
        <v>68</v>
      </c>
      <c r="C13" s="121">
        <v>16</v>
      </c>
      <c r="D13" s="122"/>
      <c r="F13" s="96">
        <v>7</v>
      </c>
      <c r="G13" s="40"/>
      <c r="H13" s="40"/>
      <c r="I13" s="97">
        <v>0</v>
      </c>
    </row>
    <row r="14" spans="2:9" ht="19.5" customHeight="1">
      <c r="B14" s="34" t="s">
        <v>69</v>
      </c>
      <c r="C14" s="121">
        <v>36</v>
      </c>
      <c r="D14" s="122"/>
      <c r="F14" s="96">
        <v>8</v>
      </c>
      <c r="G14" s="40"/>
      <c r="H14" s="40"/>
      <c r="I14" s="97">
        <v>0</v>
      </c>
    </row>
    <row r="15" spans="2:9" ht="19.5" customHeight="1">
      <c r="B15" s="34" t="s">
        <v>70</v>
      </c>
      <c r="C15" s="121">
        <v>18</v>
      </c>
      <c r="D15" s="122"/>
      <c r="F15" s="96">
        <v>9</v>
      </c>
      <c r="G15" s="40"/>
      <c r="H15" s="40"/>
      <c r="I15" s="97">
        <v>0</v>
      </c>
    </row>
    <row r="16" spans="2:9" ht="19.5" customHeight="1">
      <c r="B16" s="34" t="s">
        <v>71</v>
      </c>
      <c r="C16" s="121">
        <v>28</v>
      </c>
      <c r="D16" s="122"/>
      <c r="F16" s="96">
        <v>10</v>
      </c>
      <c r="G16" s="40"/>
      <c r="H16" s="40"/>
      <c r="I16" s="97">
        <v>0</v>
      </c>
    </row>
    <row r="17" spans="2:9" ht="19.5" customHeight="1">
      <c r="B17" s="34" t="s">
        <v>24</v>
      </c>
      <c r="C17" s="121">
        <v>34</v>
      </c>
      <c r="D17" s="122"/>
      <c r="F17" s="96">
        <v>11</v>
      </c>
      <c r="G17" s="40"/>
      <c r="H17" s="40"/>
      <c r="I17" s="97">
        <v>0</v>
      </c>
    </row>
    <row r="18" spans="2:9" ht="19.5" customHeight="1" thickBot="1">
      <c r="B18" s="35" t="s">
        <v>72</v>
      </c>
      <c r="C18" s="119">
        <v>4</v>
      </c>
      <c r="D18" s="120"/>
      <c r="F18" s="28">
        <v>12</v>
      </c>
      <c r="G18" s="100"/>
      <c r="H18" s="101"/>
      <c r="I18" s="41">
        <v>0</v>
      </c>
    </row>
    <row r="19" spans="3:10" ht="19.5" customHeight="1">
      <c r="C19" s="21"/>
      <c r="I19" s="21"/>
      <c r="J19" s="37"/>
    </row>
    <row r="20" spans="3:9" ht="19.5" customHeight="1">
      <c r="C20" s="21"/>
      <c r="I20" s="21"/>
    </row>
    <row r="21" spans="3:9" ht="19.5" customHeight="1">
      <c r="C21" s="21"/>
      <c r="I21" s="21"/>
    </row>
    <row r="22" spans="3:9" ht="19.5" customHeight="1">
      <c r="C22" s="21"/>
      <c r="I22" s="21"/>
    </row>
    <row r="23" spans="3:9" ht="15">
      <c r="C23" s="21"/>
      <c r="I23" s="21"/>
    </row>
  </sheetData>
  <sheetProtection selectLockedCells="1"/>
  <mergeCells count="15">
    <mergeCell ref="C14:D14"/>
    <mergeCell ref="B6:B7"/>
    <mergeCell ref="C8:D8"/>
    <mergeCell ref="C9:D9"/>
    <mergeCell ref="C6:D7"/>
    <mergeCell ref="C4:E4"/>
    <mergeCell ref="B2:J2"/>
    <mergeCell ref="C18:D18"/>
    <mergeCell ref="C15:D15"/>
    <mergeCell ref="C16:D16"/>
    <mergeCell ref="C17:D17"/>
    <mergeCell ref="C13:D13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cours'!B8="","",'Infos pour l''année en cours'!B8)</f>
        <v>Septembre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cours'!C8="","",'Infos pour l''année en cours'!C8)</f>
        <v>34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selectLockedCells="1"/>
  <mergeCells count="6">
    <mergeCell ref="B20:I20"/>
    <mergeCell ref="B17:H17"/>
    <mergeCell ref="B18:C18"/>
    <mergeCell ref="B1:G1"/>
    <mergeCell ref="C2:E2"/>
    <mergeCell ref="D3:E3"/>
  </mergeCells>
  <printOptions/>
  <pageMargins left="0.3" right="0.43" top="0.66" bottom="0.65" header="0.67" footer="0.7875"/>
  <pageSetup firstPageNumber="1" useFirstPageNumber="1"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cours'!B9="","",'Infos pour l''année en cours'!B9)</f>
        <v>Octobre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cours'!C9="","",'Infos pour l''année en cours'!C9)</f>
        <v>22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B18:C18"/>
    <mergeCell ref="C2:E2"/>
    <mergeCell ref="D3:E3"/>
    <mergeCell ref="B1:G1"/>
  </mergeCells>
  <printOptions/>
  <pageMargins left="0.3937007874015748" right="0.5118110236220472" top="0.7874015748031497" bottom="0.66" header="0.7874015748031497" footer="0.7874015748031497"/>
  <pageSetup firstPageNumber="1" useFirstPageNumber="1" fitToHeight="1" fitToWidth="1" horizontalDpi="300" verticalDpi="3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cours'!B10="","",'Infos pour l''année en cours'!B10)</f>
        <v>Novembre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cours'!C10="","",'Infos pour l''année en cours'!C10)</f>
        <v>32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36" right="0.52" top="0.64" bottom="0.59" header="0.7875" footer="0.52"/>
  <pageSetup firstPageNumber="1" useFirstPageNumber="1" fitToHeight="1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cours'!B11="","",'Infos pour l''année en cours'!B11)</f>
        <v>Décembre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cours'!C11="","",'Infos pour l''année en cours'!C11)</f>
        <v>24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33" right="0.61" top="0.71" bottom="0.65" header="0.71" footer="0.7874015748031497"/>
  <pageSetup firstPageNumber="1" useFirstPageNumber="1" fitToHeight="1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cours'!B12="","",'Infos pour l''année en cours'!B12)</f>
        <v>Janvier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cours'!C12="","",'Infos pour l''année en cours'!C12)</f>
        <v>32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3937007874015748" right="0.5905511811023623" top="0.7874015748031497" bottom="0.6692913385826772" header="0.7874015748031497" footer="0.7874015748031497"/>
  <pageSetup firstPageNumber="1" useFirstPageNumber="1" fitToHeight="1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cours'!B13="","",'Infos pour l''année en cours'!B13)</f>
        <v>Février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cours'!C13="","",'Infos pour l''année en cours'!C13)</f>
        <v>16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44" right="0.54" top="0.86" bottom="1.025" header="0.7875" footer="0.7875"/>
  <pageSetup firstPageNumber="1" useFirstPageNumber="1" fitToHeight="1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J20"/>
  <sheetViews>
    <sheetView showGridLines="0" zoomScalePageLayoutView="0" workbookViewId="0" topLeftCell="A1">
      <selection activeCell="F5" sqref="F5"/>
    </sheetView>
  </sheetViews>
  <sheetFormatPr defaultColWidth="11.421875" defaultRowHeight="15"/>
  <cols>
    <col min="1" max="1" width="3.28125" style="69" customWidth="1"/>
    <col min="2" max="2" width="9.57421875" style="90" customWidth="1"/>
    <col min="3" max="3" width="18.7109375" style="60" customWidth="1"/>
    <col min="4" max="4" width="7.140625" style="60" customWidth="1"/>
    <col min="5" max="5" width="9.8515625" style="60" customWidth="1"/>
    <col min="6" max="6" width="14.00390625" style="90" customWidth="1"/>
    <col min="7" max="7" width="11.8515625" style="90" customWidth="1"/>
    <col min="8" max="8" width="33.421875" style="60" customWidth="1"/>
    <col min="9" max="9" width="26.7109375" style="60" customWidth="1"/>
    <col min="10" max="16384" width="11.421875" style="60" customWidth="1"/>
  </cols>
  <sheetData>
    <row r="1" spans="1:10" ht="37.5" customHeight="1">
      <c r="A1" s="56"/>
      <c r="B1" s="139" t="s">
        <v>47</v>
      </c>
      <c r="C1" s="139"/>
      <c r="D1" s="139"/>
      <c r="E1" s="139"/>
      <c r="F1" s="139"/>
      <c r="G1" s="139"/>
      <c r="H1" s="57" t="str">
        <f>IF('Infos pour l''année en cours'!B14="","",'Infos pour l''année en cours'!B14)</f>
        <v>Mars</v>
      </c>
      <c r="I1" s="58" t="str">
        <f>IF('Infos pour l''année en cours'!C4="","",'Infos pour l''année en cours'!C4)</f>
        <v>2019- 2020</v>
      </c>
      <c r="J1" s="59"/>
    </row>
    <row r="2" spans="1:10" ht="17.25" customHeight="1">
      <c r="A2" s="56"/>
      <c r="B2" s="61"/>
      <c r="C2" s="140" t="s">
        <v>48</v>
      </c>
      <c r="D2" s="140"/>
      <c r="E2" s="140"/>
      <c r="F2" s="62">
        <f>IF('Infos pour l''année en cours'!C14="","",'Infos pour l''année en cours'!C14)</f>
        <v>36</v>
      </c>
      <c r="G2" s="94"/>
      <c r="H2" s="63"/>
      <c r="I2" s="63"/>
      <c r="J2" s="59"/>
    </row>
    <row r="3" spans="1:10" ht="3.75" customHeight="1" thickBot="1">
      <c r="A3" s="64"/>
      <c r="B3" s="65"/>
      <c r="C3" s="66"/>
      <c r="D3" s="141"/>
      <c r="E3" s="141"/>
      <c r="F3" s="66"/>
      <c r="G3" s="67"/>
      <c r="H3" s="68"/>
      <c r="I3" s="68"/>
      <c r="J3" s="59"/>
    </row>
    <row r="4" spans="2:8" ht="39.75" customHeight="1" thickBot="1">
      <c r="B4" s="70" t="s">
        <v>14</v>
      </c>
      <c r="C4" s="71" t="s">
        <v>42</v>
      </c>
      <c r="D4" s="71" t="s">
        <v>43</v>
      </c>
      <c r="E4" s="71" t="s">
        <v>44</v>
      </c>
      <c r="F4" s="70" t="s">
        <v>53</v>
      </c>
      <c r="G4" s="72" t="s">
        <v>46</v>
      </c>
      <c r="H4" s="73" t="s">
        <v>55</v>
      </c>
    </row>
    <row r="5" spans="1:8" ht="24" customHeight="1" thickBot="1">
      <c r="A5" s="69">
        <v>1</v>
      </c>
      <c r="B5" s="74">
        <f>IF('Infos pour l''année en cours'!G7="","",'Infos pour l''année en cours'!G7)</f>
      </c>
      <c r="C5" s="75">
        <f>IF('Infos pour l''année en cours'!H7="","",'Infos pour l''année en cours'!H7)</f>
      </c>
      <c r="D5" s="75">
        <f>IF('Infos pour l''année en cours'!I7="","",'Infos pour l''année en cours'!I7)</f>
        <v>0</v>
      </c>
      <c r="E5" s="76">
        <f>IF(D5="","",D5*$F$2)</f>
        <v>0</v>
      </c>
      <c r="F5" s="29">
        <v>0</v>
      </c>
      <c r="G5" s="77" t="e">
        <f aca="true" t="shared" si="0" ref="G5:G16">IF(E5="","",(E5-F5)/E5)</f>
        <v>#DIV/0!</v>
      </c>
      <c r="H5" s="91"/>
    </row>
    <row r="6" spans="1:8" ht="24" customHeight="1" thickBot="1">
      <c r="A6" s="69">
        <v>2</v>
      </c>
      <c r="B6" s="78">
        <f>IF('Infos pour l''année en cours'!G8="","",'Infos pour l''année en cours'!G8)</f>
      </c>
      <c r="C6" s="79">
        <f>IF('Infos pour l''année en cours'!H8="","",'Infos pour l''année en cours'!H8)</f>
      </c>
      <c r="D6" s="79">
        <f>IF('Infos pour l''année en cours'!I8="","",'Infos pour l''année en cours'!I8)</f>
        <v>0</v>
      </c>
      <c r="E6" s="76">
        <f aca="true" t="shared" si="1" ref="E6:E16">IF(D6="","",D6*$F$2)</f>
        <v>0</v>
      </c>
      <c r="F6" s="30">
        <v>0</v>
      </c>
      <c r="G6" s="80" t="e">
        <f t="shared" si="0"/>
        <v>#DIV/0!</v>
      </c>
      <c r="H6" s="92"/>
    </row>
    <row r="7" spans="1:8" ht="24" customHeight="1" thickBot="1">
      <c r="A7" s="69">
        <v>3</v>
      </c>
      <c r="B7" s="78">
        <f>IF('Infos pour l''année en cours'!G9="","",'Infos pour l''année en cours'!G9)</f>
      </c>
      <c r="C7" s="79">
        <f>IF('Infos pour l''année en cours'!H9="","",'Infos pour l''année en cours'!H9)</f>
      </c>
      <c r="D7" s="79">
        <f>IF('Infos pour l''année en cours'!I9="","",'Infos pour l''année en cours'!I9)</f>
        <v>0</v>
      </c>
      <c r="E7" s="76">
        <f t="shared" si="1"/>
        <v>0</v>
      </c>
      <c r="F7" s="30">
        <v>0</v>
      </c>
      <c r="G7" s="80" t="e">
        <f t="shared" si="0"/>
        <v>#DIV/0!</v>
      </c>
      <c r="H7" s="92"/>
    </row>
    <row r="8" spans="1:8" ht="24" customHeight="1" thickBot="1">
      <c r="A8" s="69">
        <v>4</v>
      </c>
      <c r="B8" s="78">
        <f>IF('Infos pour l''année en cours'!G10="","",'Infos pour l''année en cours'!G10)</f>
      </c>
      <c r="C8" s="79">
        <f>IF('Infos pour l''année en cours'!H10="","",'Infos pour l''année en cours'!H10)</f>
      </c>
      <c r="D8" s="79">
        <f>IF('Infos pour l''année en cours'!I10="","",'Infos pour l''année en cours'!I10)</f>
        <v>0</v>
      </c>
      <c r="E8" s="76">
        <f t="shared" si="1"/>
        <v>0</v>
      </c>
      <c r="F8" s="30">
        <v>0</v>
      </c>
      <c r="G8" s="80" t="e">
        <f t="shared" si="0"/>
        <v>#DIV/0!</v>
      </c>
      <c r="H8" s="92"/>
    </row>
    <row r="9" spans="1:8" ht="24" customHeight="1" thickBot="1">
      <c r="A9" s="69">
        <v>5</v>
      </c>
      <c r="B9" s="78">
        <f>IF('Infos pour l''année en cours'!G11="","",'Infos pour l''année en cours'!G11)</f>
      </c>
      <c r="C9" s="79">
        <f>IF('Infos pour l''année en cours'!H11="","",'Infos pour l''année en cours'!H11)</f>
      </c>
      <c r="D9" s="79">
        <f>IF('Infos pour l''année en cours'!I11="","",'Infos pour l''année en cours'!I11)</f>
        <v>0</v>
      </c>
      <c r="E9" s="76">
        <f t="shared" si="1"/>
        <v>0</v>
      </c>
      <c r="F9" s="30">
        <v>0</v>
      </c>
      <c r="G9" s="80" t="e">
        <f t="shared" si="0"/>
        <v>#DIV/0!</v>
      </c>
      <c r="H9" s="92"/>
    </row>
    <row r="10" spans="1:8" ht="24" customHeight="1" thickBot="1">
      <c r="A10" s="69">
        <v>6</v>
      </c>
      <c r="B10" s="78">
        <f>IF('Infos pour l''année en cours'!G12="","",'Infos pour l''année en cours'!G12)</f>
      </c>
      <c r="C10" s="79">
        <f>IF('Infos pour l''année en cours'!H12="","",'Infos pour l''année en cours'!H12)</f>
      </c>
      <c r="D10" s="79">
        <f>IF('Infos pour l''année en cours'!I12="","",'Infos pour l''année en cours'!I12)</f>
        <v>0</v>
      </c>
      <c r="E10" s="76">
        <f t="shared" si="1"/>
        <v>0</v>
      </c>
      <c r="F10" s="30">
        <v>0</v>
      </c>
      <c r="G10" s="80" t="e">
        <f t="shared" si="0"/>
        <v>#DIV/0!</v>
      </c>
      <c r="H10" s="92"/>
    </row>
    <row r="11" spans="1:8" ht="24" customHeight="1" thickBot="1">
      <c r="A11" s="69">
        <v>7</v>
      </c>
      <c r="B11" s="78">
        <f>IF('Infos pour l''année en cours'!G13="","",'Infos pour l''année en cours'!G13)</f>
      </c>
      <c r="C11" s="79">
        <f>IF('Infos pour l''année en cours'!H13="","",'Infos pour l''année en cours'!H13)</f>
      </c>
      <c r="D11" s="79">
        <f>IF('Infos pour l''année en cours'!I13="","",'Infos pour l''année en cours'!I13)</f>
        <v>0</v>
      </c>
      <c r="E11" s="76">
        <f t="shared" si="1"/>
        <v>0</v>
      </c>
      <c r="F11" s="30">
        <v>0</v>
      </c>
      <c r="G11" s="80" t="e">
        <f t="shared" si="0"/>
        <v>#DIV/0!</v>
      </c>
      <c r="H11" s="92"/>
    </row>
    <row r="12" spans="1:8" ht="24" customHeight="1" thickBot="1">
      <c r="A12" s="69">
        <v>8</v>
      </c>
      <c r="B12" s="78">
        <f>IF('Infos pour l''année en cours'!G14="","",'Infos pour l''année en cours'!G14)</f>
      </c>
      <c r="C12" s="79">
        <f>IF('Infos pour l''année en cours'!H14="","",'Infos pour l''année en cours'!H14)</f>
      </c>
      <c r="D12" s="79">
        <f>IF('Infos pour l''année en cours'!I14="","",'Infos pour l''année en cours'!I14)</f>
        <v>0</v>
      </c>
      <c r="E12" s="76">
        <f t="shared" si="1"/>
        <v>0</v>
      </c>
      <c r="F12" s="30">
        <v>0</v>
      </c>
      <c r="G12" s="80" t="e">
        <f t="shared" si="0"/>
        <v>#DIV/0!</v>
      </c>
      <c r="H12" s="92"/>
    </row>
    <row r="13" spans="1:8" ht="24" customHeight="1" thickBot="1">
      <c r="A13" s="69">
        <v>9</v>
      </c>
      <c r="B13" s="78">
        <f>IF('Infos pour l''année en cours'!G15="","",'Infos pour l''année en cours'!G15)</f>
      </c>
      <c r="C13" s="79">
        <f>IF('Infos pour l''année en cours'!H15="","",'Infos pour l''année en cours'!H15)</f>
      </c>
      <c r="D13" s="79">
        <f>IF('Infos pour l''année en cours'!I15="","",'Infos pour l''année en cours'!I15)</f>
        <v>0</v>
      </c>
      <c r="E13" s="76">
        <f t="shared" si="1"/>
        <v>0</v>
      </c>
      <c r="F13" s="30">
        <v>0</v>
      </c>
      <c r="G13" s="80" t="e">
        <f t="shared" si="0"/>
        <v>#DIV/0!</v>
      </c>
      <c r="H13" s="92"/>
    </row>
    <row r="14" spans="1:8" ht="24" customHeight="1" thickBot="1">
      <c r="A14" s="69">
        <v>10</v>
      </c>
      <c r="B14" s="78">
        <f>IF('Infos pour l''année en cours'!G16="","",'Infos pour l''année en cours'!G16)</f>
      </c>
      <c r="C14" s="79">
        <f>IF('Infos pour l''année en cours'!H16="","",'Infos pour l''année en cours'!H16)</f>
      </c>
      <c r="D14" s="79">
        <f>IF('Infos pour l''année en cours'!I16="","",'Infos pour l''année en cours'!I16)</f>
        <v>0</v>
      </c>
      <c r="E14" s="76">
        <f t="shared" si="1"/>
        <v>0</v>
      </c>
      <c r="F14" s="30">
        <v>0</v>
      </c>
      <c r="G14" s="80" t="e">
        <f t="shared" si="0"/>
        <v>#DIV/0!</v>
      </c>
      <c r="H14" s="92"/>
    </row>
    <row r="15" spans="1:8" ht="24" customHeight="1" thickBot="1">
      <c r="A15" s="69">
        <v>11</v>
      </c>
      <c r="B15" s="78">
        <f>IF('Infos pour l''année en cours'!G17="","",'Infos pour l''année en cours'!G17)</f>
      </c>
      <c r="C15" s="79">
        <f>IF('Infos pour l''année en cours'!H17="","",'Infos pour l''année en cours'!H17)</f>
      </c>
      <c r="D15" s="79">
        <f>IF('Infos pour l''année en cours'!I17="","",'Infos pour l''année en cours'!I17)</f>
        <v>0</v>
      </c>
      <c r="E15" s="76">
        <f t="shared" si="1"/>
        <v>0</v>
      </c>
      <c r="F15" s="30">
        <v>0</v>
      </c>
      <c r="G15" s="80" t="e">
        <f t="shared" si="0"/>
        <v>#DIV/0!</v>
      </c>
      <c r="H15" s="92"/>
    </row>
    <row r="16" spans="1:8" ht="24" customHeight="1" thickBot="1">
      <c r="A16" s="69">
        <v>12</v>
      </c>
      <c r="B16" s="81">
        <f>IF('Infos pour l''année en cours'!G18="","",'Infos pour l''année en cours'!G18)</f>
      </c>
      <c r="C16" s="82">
        <f>IF('Infos pour l''année en cours'!H18="","",'Infos pour l''année en cours'!H18)</f>
      </c>
      <c r="D16" s="82">
        <f>IF('Infos pour l''année en cours'!I18="","",'Infos pour l''année en cours'!I18)</f>
        <v>0</v>
      </c>
      <c r="E16" s="76">
        <f t="shared" si="1"/>
        <v>0</v>
      </c>
      <c r="F16" s="31">
        <v>0</v>
      </c>
      <c r="G16" s="83" t="e">
        <f t="shared" si="0"/>
        <v>#DIV/0!</v>
      </c>
      <c r="H16" s="93"/>
    </row>
    <row r="17" spans="1:9" s="68" customFormat="1" ht="3.75" customHeight="1" thickBot="1">
      <c r="A17" s="56"/>
      <c r="B17" s="136"/>
      <c r="C17" s="136"/>
      <c r="D17" s="136"/>
      <c r="E17" s="136"/>
      <c r="F17" s="136"/>
      <c r="G17" s="136"/>
      <c r="H17" s="136"/>
      <c r="I17" s="84"/>
    </row>
    <row r="18" spans="2:8" ht="25.5" customHeight="1" thickBot="1">
      <c r="B18" s="137" t="s">
        <v>45</v>
      </c>
      <c r="C18" s="138"/>
      <c r="D18" s="85">
        <f>SUM(D5:D16)</f>
        <v>0</v>
      </c>
      <c r="E18" s="85">
        <f>SUM(E5:E16)</f>
        <v>0</v>
      </c>
      <c r="F18" s="86">
        <f>SUM(F5:F16)</f>
        <v>0</v>
      </c>
      <c r="G18" s="87">
        <f>IF(E18=0,"",(E18-#REF!)/E18)</f>
      </c>
      <c r="H18" s="88"/>
    </row>
    <row r="19" spans="1:9" s="59" customFormat="1" ht="42" customHeight="1">
      <c r="A19" s="64"/>
      <c r="B19" s="65"/>
      <c r="C19" s="65"/>
      <c r="D19" s="65"/>
      <c r="E19" s="65"/>
      <c r="F19" s="65"/>
      <c r="G19" s="65"/>
      <c r="H19" s="89"/>
      <c r="I19" s="89"/>
    </row>
    <row r="20" spans="2:9" ht="18.75" customHeight="1">
      <c r="B20" s="133" t="s">
        <v>57</v>
      </c>
      <c r="C20" s="134"/>
      <c r="D20" s="134"/>
      <c r="E20" s="134"/>
      <c r="F20" s="134"/>
      <c r="G20" s="134"/>
      <c r="H20" s="134"/>
      <c r="I20" s="135"/>
    </row>
  </sheetData>
  <sheetProtection sheet="1" objects="1" scenarios="1" selectLockedCells="1"/>
  <mergeCells count="6">
    <mergeCell ref="B17:H17"/>
    <mergeCell ref="B20:I20"/>
    <mergeCell ref="C2:E2"/>
    <mergeCell ref="D3:E3"/>
    <mergeCell ref="B18:C18"/>
    <mergeCell ref="B1:G1"/>
  </mergeCells>
  <printOptions/>
  <pageMargins left="0.42" right="0.49" top="0.49" bottom="0.78" header="0.51" footer="0.7875"/>
  <pageSetup firstPageNumber="1" useFirstPageNumber="1"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Ecole</dc:creator>
  <cp:keywords/>
  <dc:description/>
  <cp:lastModifiedBy>Directeur</cp:lastModifiedBy>
  <cp:lastPrinted>2018-07-02T11:49:01Z</cp:lastPrinted>
  <dcterms:created xsi:type="dcterms:W3CDTF">2014-11-18T15:16:22Z</dcterms:created>
  <dcterms:modified xsi:type="dcterms:W3CDTF">2019-10-01T07:58:47Z</dcterms:modified>
  <cp:category/>
  <cp:version/>
  <cp:contentType/>
  <cp:contentStatus/>
</cp:coreProperties>
</file>